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НОВ ВЕД.2007г.май уточ." sheetId="1" r:id="rId1"/>
  </sheets>
  <definedNames>
    <definedName name="_xlnm.Print_Area" localSheetId="0">'НОВ ВЕД.2007г.май уточ.'!$A$1:$H$1330</definedName>
  </definedNames>
  <calcPr fullCalcOnLoad="1"/>
</workbook>
</file>

<file path=xl/sharedStrings.xml><?xml version="1.0" encoding="utf-8"?>
<sst xmlns="http://schemas.openxmlformats.org/spreadsheetml/2006/main" count="6185" uniqueCount="523">
  <si>
    <t>к решению Сергиево-Посадского</t>
  </si>
  <si>
    <t>от_____________№__________</t>
  </si>
  <si>
    <t>Наименование</t>
  </si>
  <si>
    <t>КОД</t>
  </si>
  <si>
    <t>Раздел и подраздел</t>
  </si>
  <si>
    <t>Целевая статья</t>
  </si>
  <si>
    <t>Вид расхода</t>
  </si>
  <si>
    <t>Сумма</t>
  </si>
  <si>
    <t>Администрация Сергиево-Посадского района</t>
  </si>
  <si>
    <t>001</t>
  </si>
  <si>
    <t>000</t>
  </si>
  <si>
    <t>0100</t>
  </si>
  <si>
    <t>026</t>
  </si>
  <si>
    <t>027</t>
  </si>
  <si>
    <t>028</t>
  </si>
  <si>
    <t>029</t>
  </si>
  <si>
    <t>038</t>
  </si>
  <si>
    <t>Социальная политика</t>
  </si>
  <si>
    <t>Мобилизационная подготовка экономики</t>
  </si>
  <si>
    <t>002</t>
  </si>
  <si>
    <t>0700</t>
  </si>
  <si>
    <t>0707</t>
  </si>
  <si>
    <t>Жилищно-коммунальное хозяйство</t>
  </si>
  <si>
    <t>Жилищное хозяйство</t>
  </si>
  <si>
    <t>Коммунальное хозяйство</t>
  </si>
  <si>
    <t xml:space="preserve">Здравоохранение </t>
  </si>
  <si>
    <t>003</t>
  </si>
  <si>
    <t>0701</t>
  </si>
  <si>
    <t>443</t>
  </si>
  <si>
    <t>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</si>
  <si>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</si>
  <si>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</si>
  <si>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</si>
  <si>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</si>
  <si>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Переподготовка и повышение квалификации</t>
  </si>
  <si>
    <t>Учебные заведения и курсы по переподготовке кадров</t>
  </si>
  <si>
    <t>004</t>
  </si>
  <si>
    <t>0600</t>
  </si>
  <si>
    <t>0602</t>
  </si>
  <si>
    <t>216</t>
  </si>
  <si>
    <t>260</t>
  </si>
  <si>
    <t>Библиотеки</t>
  </si>
  <si>
    <t>005</t>
  </si>
  <si>
    <t>410</t>
  </si>
  <si>
    <t>412</t>
  </si>
  <si>
    <t>006</t>
  </si>
  <si>
    <t>Поликлиники, амбулатории, диагностические центры</t>
  </si>
  <si>
    <t>Станция скорой и неотложной помощи</t>
  </si>
  <si>
    <t>007</t>
  </si>
  <si>
    <t>008</t>
  </si>
  <si>
    <t>Детские дошкольные учреждения</t>
  </si>
  <si>
    <t>009</t>
  </si>
  <si>
    <t>010</t>
  </si>
  <si>
    <t>0900</t>
  </si>
  <si>
    <t>Финансовое управление администрации Сергиево-Посадского района</t>
  </si>
  <si>
    <t>Обслуживание государственного и муниципального долга</t>
  </si>
  <si>
    <t>Процентные платежи по муниципальному долгу</t>
  </si>
  <si>
    <t>011</t>
  </si>
  <si>
    <t>Дорожное хозяйство</t>
  </si>
  <si>
    <t>012</t>
  </si>
  <si>
    <t>Органы внутренних дел</t>
  </si>
  <si>
    <t>0500</t>
  </si>
  <si>
    <t>013</t>
  </si>
  <si>
    <t>0501</t>
  </si>
  <si>
    <t>014</t>
  </si>
  <si>
    <t>ВСЕГО РАСХОДОВ</t>
  </si>
  <si>
    <t>Расходы бюджета, распределяемые по ведомственной классификации (структуре)</t>
  </si>
  <si>
    <t>расходов, в процессе исполнения бюджета в соответствующем финансовом году</t>
  </si>
  <si>
    <t>Резервные фонды</t>
  </si>
  <si>
    <t>Музеи и постоянные выставки</t>
  </si>
  <si>
    <t>015</t>
  </si>
  <si>
    <t>016</t>
  </si>
  <si>
    <t>017</t>
  </si>
  <si>
    <t>018</t>
  </si>
  <si>
    <t>019</t>
  </si>
  <si>
    <t>025</t>
  </si>
  <si>
    <t>030</t>
  </si>
  <si>
    <t>031</t>
  </si>
  <si>
    <t>032</t>
  </si>
  <si>
    <t>033</t>
  </si>
  <si>
    <t>034</t>
  </si>
  <si>
    <t>035</t>
  </si>
  <si>
    <t>УВД Сергиево-Посадского района</t>
  </si>
  <si>
    <t>036</t>
  </si>
  <si>
    <t>037</t>
  </si>
  <si>
    <t>039</t>
  </si>
  <si>
    <t>040</t>
  </si>
  <si>
    <t>041</t>
  </si>
  <si>
    <t>042</t>
  </si>
  <si>
    <t>1000</t>
  </si>
  <si>
    <t>043</t>
  </si>
  <si>
    <t>044</t>
  </si>
  <si>
    <t>045</t>
  </si>
  <si>
    <t>046</t>
  </si>
  <si>
    <t>ИТОГО</t>
  </si>
  <si>
    <t>Мероприятия по гражданской обороне</t>
  </si>
  <si>
    <t>Совет депутатов Сергиево-Посадского района</t>
  </si>
  <si>
    <t>0000000</t>
  </si>
  <si>
    <t>Руководство и управление в сфере установленных функций</t>
  </si>
  <si>
    <t>0010000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</si>
  <si>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</si>
  <si>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</si>
  <si>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Центральный аппарат</t>
  </si>
  <si>
    <t>Пенсионное обеспечение</t>
  </si>
  <si>
    <t>Пенсии</t>
  </si>
  <si>
    <t>4900000</t>
  </si>
  <si>
    <t>Доплаты к пенсиям государственных служащих субъектов Российской Федерации и муниципальных образований</t>
  </si>
  <si>
    <t>714</t>
  </si>
  <si>
    <t>1001</t>
  </si>
  <si>
    <t>0502</t>
  </si>
  <si>
    <t>Поддержка коммунального хозяйства</t>
  </si>
  <si>
    <t>3510000</t>
  </si>
  <si>
    <t>Мероприятия по благоустройству городских и сельских поселений</t>
  </si>
  <si>
    <t>Обеспечение деятельности подведомственных учреждений</t>
  </si>
  <si>
    <t>0702</t>
  </si>
  <si>
    <t>4210000</t>
  </si>
  <si>
    <t>327</t>
  </si>
  <si>
    <t>4200000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</si>
  <si>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</si>
  <si>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</si>
  <si>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</si>
  <si>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</si>
  <si>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</si>
  <si>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</si>
  <si>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</si>
  <si>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</si>
  <si>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4420000</t>
  </si>
  <si>
    <t>Здравоохранение и спорт</t>
  </si>
  <si>
    <t>0901</t>
  </si>
  <si>
    <t>4710000</t>
  </si>
  <si>
    <t>Дворцы и дома культуры, другие учреждения культуры и средств массовой информации</t>
  </si>
  <si>
    <t>4400000</t>
  </si>
  <si>
    <t>Спорт и физическая культура</t>
  </si>
  <si>
    <t>0902</t>
  </si>
  <si>
    <t>Центры спортивной подготовки, сборные команды</t>
  </si>
  <si>
    <t>4820000</t>
  </si>
  <si>
    <t>5120000</t>
  </si>
  <si>
    <t>Больницы, клиники, госпитали, медико-санитарные части</t>
  </si>
  <si>
    <t>4700000</t>
  </si>
  <si>
    <t>Поддержка жилищного хозяйства</t>
  </si>
  <si>
    <t>3500000</t>
  </si>
  <si>
    <t>4230000</t>
  </si>
  <si>
    <t>4240000</t>
  </si>
  <si>
    <t>0705</t>
  </si>
  <si>
    <t>4290000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</si>
  <si>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</si>
  <si>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</si>
  <si>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4320000</t>
  </si>
  <si>
    <t>Оздоровление детей и подростков</t>
  </si>
  <si>
    <t>452</t>
  </si>
  <si>
    <t>Борьба с беспризорностью, опека и попечительство</t>
  </si>
  <si>
    <t>Мероприятия по борьбе с беспризорностью, по опеке и попечительству</t>
  </si>
  <si>
    <t>1004</t>
  </si>
  <si>
    <t>5110000</t>
  </si>
  <si>
    <t>Учреждения, обеспечивающие предоставление услуг в сфере здравоохранения</t>
  </si>
  <si>
    <t>4690000</t>
  </si>
  <si>
    <t>Станции переливания крови</t>
  </si>
  <si>
    <t>4720000</t>
  </si>
  <si>
    <t>4770000</t>
  </si>
  <si>
    <t>4410000</t>
  </si>
  <si>
    <t>4430000</t>
  </si>
  <si>
    <t>Организационно-воспитательная работа с молодежью</t>
  </si>
  <si>
    <t>4310000</t>
  </si>
  <si>
    <t>Национальная безопасность и правоохранительная деятельность</t>
  </si>
  <si>
    <t>Воинские формирования (органы, подразделения)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</si>
  <si>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</si>
  <si>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</si>
  <si>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имеющих специальные звания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</si>
  <si>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</si>
  <si>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</si>
  <si>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0300</t>
  </si>
  <si>
    <t>0302</t>
  </si>
  <si>
    <t>2020000</t>
  </si>
  <si>
    <t>220</t>
  </si>
  <si>
    <t>221</t>
  </si>
  <si>
    <t>239</t>
  </si>
  <si>
    <t>240</t>
  </si>
  <si>
    <t>253</t>
  </si>
  <si>
    <t>Национальная экономика</t>
  </si>
  <si>
    <t>0400</t>
  </si>
  <si>
    <t>Другие вопросы в области национальной экономики</t>
  </si>
  <si>
    <t>0411</t>
  </si>
  <si>
    <t>Непрограммные инвестиции в основные фонды</t>
  </si>
  <si>
    <t>1020000</t>
  </si>
  <si>
    <t>Строительство объектов общегражданского назначения</t>
  </si>
  <si>
    <t>214</t>
  </si>
  <si>
    <t>Мероприятия в области строительства, архитектуры и градостроительства</t>
  </si>
  <si>
    <t>3380000</t>
  </si>
  <si>
    <t>Мероприятия в области застройки территорий</t>
  </si>
  <si>
    <t>405</t>
  </si>
  <si>
    <t>Другие вопросы в области жилищно-коммунального хозяйства</t>
  </si>
  <si>
    <t>0504</t>
  </si>
  <si>
    <t>0904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</si>
  <si>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</si>
  <si>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</si>
  <si>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2180000</t>
  </si>
  <si>
    <t>Другие вопросы в области национальной безопасности и правоохранительной деятельности</t>
  </si>
  <si>
    <t>Расходы муниципального целевого бюджетного фонда "Правопорядок"</t>
  </si>
  <si>
    <t>Резервные фонды органов местного самоуправления</t>
  </si>
  <si>
    <t>0313</t>
  </si>
  <si>
    <t>184</t>
  </si>
  <si>
    <t>Расходы муниципального целевого бюджетного фонда "Благоустройство и дизайн городской среды"</t>
  </si>
  <si>
    <t>Общегосударственные вопросы</t>
  </si>
  <si>
    <t xml:space="preserve">Глава законодательной (представительной) власти местного самоуправления </t>
  </si>
  <si>
    <t>Члены законодательной (представительной) власти местного самоуправления</t>
  </si>
  <si>
    <t>0103</t>
  </si>
  <si>
    <t>0113</t>
  </si>
  <si>
    <t>0700000</t>
  </si>
  <si>
    <t>Расходы, связанные с подготовкой населения и организаций к действиям в чрезвычайной ситуации в мирное и военное время</t>
  </si>
  <si>
    <t>2190000</t>
  </si>
  <si>
    <t>261</t>
  </si>
  <si>
    <t>Охрана растительных и животных видов и среды их обитания</t>
  </si>
  <si>
    <t>Состояние окружающей среды и природопользования</t>
  </si>
  <si>
    <t>Природоохранные мероприятия</t>
  </si>
  <si>
    <t>0112</t>
  </si>
  <si>
    <t>Процентные платежи по долговым обязательствам</t>
  </si>
  <si>
    <t>0650000</t>
  </si>
  <si>
    <t>152</t>
  </si>
  <si>
    <t>Обеспечение проведения выборов и референдумов</t>
  </si>
  <si>
    <t>Проведение выборов в законодательные (представительные) органы власти местного самоуправления</t>
  </si>
  <si>
    <t>0107</t>
  </si>
  <si>
    <t>0200000</t>
  </si>
  <si>
    <t>097</t>
  </si>
  <si>
    <t>Социальное обеспечение населения</t>
  </si>
  <si>
    <t>1003</t>
  </si>
  <si>
    <t>5050000</t>
  </si>
  <si>
    <t>Охрана окружающей среды</t>
  </si>
  <si>
    <t>района Московской области</t>
  </si>
  <si>
    <t>Мероприятия в сфере культуры, кинематографии и средств массовой информации</t>
  </si>
  <si>
    <t>4500000</t>
  </si>
  <si>
    <t>453</t>
  </si>
  <si>
    <t>Физкультурно-оздоровительная работа и спортивные мероприятия</t>
  </si>
  <si>
    <t>Другие пособия и компенсации</t>
  </si>
  <si>
    <t>755</t>
  </si>
  <si>
    <t>в том числе</t>
  </si>
  <si>
    <t>2470000</t>
  </si>
  <si>
    <t>Выполнение других обязательств государства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</si>
  <si>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</si>
  <si>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 xml:space="preserve">Реализация государственных функций, связанных с обеспечением национальной безопасности и правоохранительной деятельности </t>
  </si>
  <si>
    <t>0115</t>
  </si>
  <si>
    <t>0920000</t>
  </si>
  <si>
    <t>Реализация государственных функций в области национальной экономики</t>
  </si>
  <si>
    <t>3400000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</si>
  <si>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</si>
  <si>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</si>
  <si>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охраны окружающей среды</t>
  </si>
  <si>
    <t>0604</t>
  </si>
  <si>
    <t>Реализация государственных функций в области охраны окружающей среды</t>
  </si>
  <si>
    <t>4120000</t>
  </si>
  <si>
    <t>4330000</t>
  </si>
  <si>
    <t>Специальные (коррекционные) учреждения</t>
  </si>
  <si>
    <t>4350000</t>
  </si>
  <si>
    <t>Государственная поддержка в сфере культуры, кинематографии и средств массовой информации</t>
  </si>
  <si>
    <t>Администрация городского поселения Богородское</t>
  </si>
  <si>
    <t>Функционирование законодательных (представительных) органов государственной власти и местного самоуправления</t>
  </si>
  <si>
    <t>Администрация городского поселения Краснозаводск</t>
  </si>
  <si>
    <t>Администрация городского поселения Сергиев Посад</t>
  </si>
  <si>
    <t>Администрация городского поселения Хотьково</t>
  </si>
  <si>
    <t>Администрация сельского поселения Березняковское</t>
  </si>
  <si>
    <t>Администрация сельского поселения Васильевское</t>
  </si>
  <si>
    <t>Администрация сельского поселения Лозовское</t>
  </si>
  <si>
    <t>Администрация сельского поселения Реммаш</t>
  </si>
  <si>
    <t>Администрация сельского поселения Селковское</t>
  </si>
  <si>
    <t>Администрация сельского поселения Шеметовское</t>
  </si>
  <si>
    <t>Пособия и компенсации военнослужащим, приравненным к ним лицам, а также уволенным из их числа</t>
  </si>
  <si>
    <t>472</t>
  </si>
  <si>
    <t>УКС 14 ОАО "ГЛАВУКС"</t>
  </si>
  <si>
    <t>МУК ДК им.Ю.А.Гагарина</t>
  </si>
  <si>
    <t>МУК ОДЦ Октябрь</t>
  </si>
  <si>
    <t>МУК ДДК Родник</t>
  </si>
  <si>
    <t>МУК ДК Горизонт</t>
  </si>
  <si>
    <t>МУК КПЦ Дубрава</t>
  </si>
  <si>
    <t>МУК ДК Космос</t>
  </si>
  <si>
    <t>МУК СДК Юность</t>
  </si>
  <si>
    <t>МУК дом музей им В.Ф.Бокова</t>
  </si>
  <si>
    <t>Обеспечение противопожарной безопасности</t>
  </si>
  <si>
    <t>0310</t>
  </si>
  <si>
    <t>МУ подростковый клуб "Романтик"</t>
  </si>
  <si>
    <t>МУ подростково-молодежный клуб "Красная гвоздика"</t>
  </si>
  <si>
    <t>МУ подростково-молодежный клуб "Прометей"</t>
  </si>
  <si>
    <t>МУ ФОК "Метеор"</t>
  </si>
  <si>
    <t>МУ ФОК "Лотос"</t>
  </si>
  <si>
    <t>МУ СК "Старт"</t>
  </si>
  <si>
    <t>МУ ФОК "Орбита"</t>
  </si>
  <si>
    <t>МУ СОЦ "Луч"</t>
  </si>
  <si>
    <t>МУ спортивный клуб инвалидов "Сплочение"</t>
  </si>
  <si>
    <t xml:space="preserve">МУК библиотека им. А.С. Горловского </t>
  </si>
  <si>
    <t>МУК детский эстетический центр "Наследие"</t>
  </si>
  <si>
    <t>Национальная оборона</t>
  </si>
  <si>
    <t>0200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</si>
  <si>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</si>
  <si>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</si>
  <si>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</si>
  <si>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</si>
  <si>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237</t>
  </si>
  <si>
    <t>Транспорт</t>
  </si>
  <si>
    <t>Отдельные мероприятия в области дорожного хозяйства</t>
  </si>
  <si>
    <t>0408</t>
  </si>
  <si>
    <t>3150000</t>
  </si>
  <si>
    <t>365</t>
  </si>
  <si>
    <t>МУЗ "Районная больница"</t>
  </si>
  <si>
    <t>077</t>
  </si>
  <si>
    <t>Здравоохранение</t>
  </si>
  <si>
    <t>МУЗ "Городская поликлиника №1"</t>
  </si>
  <si>
    <t>078</t>
  </si>
  <si>
    <t>МУЗ "Городская поликлиника №2"</t>
  </si>
  <si>
    <t>079</t>
  </si>
  <si>
    <t>МУЗ "Городская поликлиника №3"</t>
  </si>
  <si>
    <t>080</t>
  </si>
  <si>
    <t>081</t>
  </si>
  <si>
    <t>МУЗ "Детская городская поликлиника"</t>
  </si>
  <si>
    <t>082</t>
  </si>
  <si>
    <t>МУЗ "Станция скорой медицинской помощи"</t>
  </si>
  <si>
    <t>083</t>
  </si>
  <si>
    <t>МУЗ "Городская больница п. Богородское"</t>
  </si>
  <si>
    <t>084</t>
  </si>
  <si>
    <t>МУЗ "Хотьковская городская больница"</t>
  </si>
  <si>
    <t>085</t>
  </si>
  <si>
    <t>МУЗ "Краснозаводская городская больница"</t>
  </si>
  <si>
    <t>МУЗ "Мишутинская амбулатория"</t>
  </si>
  <si>
    <t>МУЗ "Амбулатория пос. Семхоз"</t>
  </si>
  <si>
    <t>МУЗ "Скоропусковская амбулатория"</t>
  </si>
  <si>
    <t>МУЗ "Шеметовская участковая больница"</t>
  </si>
  <si>
    <t>Территориальная избирательная комиссия Сергиево-Посадского муниципального района</t>
  </si>
  <si>
    <t>Обеспечение проведение выборов и референдумов</t>
  </si>
  <si>
    <t>Проведение выборов и референдумов</t>
  </si>
  <si>
    <t>МУДОД "Детско-юношеская спортивная школа "Чайка"</t>
  </si>
  <si>
    <t>МУДОД "Детско-юношеская спортивная школа "ЦЕНТР"</t>
  </si>
  <si>
    <t>МУДОД "Комплексная детско-юношеская спортивная школа "САЛЮТ"</t>
  </si>
  <si>
    <t>623</t>
  </si>
  <si>
    <t>МУ "Социальный проект"</t>
  </si>
  <si>
    <t>Фонд компенсаций</t>
  </si>
  <si>
    <t>Субсидии на частичное возмещение расходов бюджетов по предоставлению гражданам субсидий на оплату жилого помещения и коммунальных услуг</t>
  </si>
  <si>
    <t>Иные безвозмездные и безвозвратные перечисления</t>
  </si>
  <si>
    <t>5200000</t>
  </si>
  <si>
    <t>МУ"Культурный центр Хотьково"</t>
  </si>
  <si>
    <t>МОУ "Средняя общеобразовательная школа №18 с углубленным изучением отдельных предметов"</t>
  </si>
  <si>
    <t>МОУ "Средняя общеобразовательная школа №16 с углубленным изучением отдельных предметов"</t>
  </si>
  <si>
    <t>МУДОД"Центр детского (юношеского) технического творчества "ЮНОСТЬ"</t>
  </si>
  <si>
    <t>МУК "Культурно-досуговый центр "Радуга"</t>
  </si>
  <si>
    <t>МОУ "Средняя общеобразовательная школа "Загорские дали"</t>
  </si>
  <si>
    <t>Другие вопросы в области культуры, кинематографии и средств массовой информации</t>
  </si>
  <si>
    <t>262</t>
  </si>
  <si>
    <t>Другие вопросы в области здравоохранения и спорта</t>
  </si>
  <si>
    <t>Другие виды транспорта</t>
  </si>
  <si>
    <t>3170000</t>
  </si>
  <si>
    <t>Отдельные мероприятия по другим видам транспорта</t>
  </si>
  <si>
    <t>366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</si>
  <si>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</si>
  <si>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</si>
  <si>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Глава муниципального образования</t>
  </si>
  <si>
    <t>Ведомственная структура расходов бюджета Сергиево-Посадского района на 2007 год</t>
  </si>
  <si>
    <t>Физкультурно-оздоровительная работа и спортивные мероприятии</t>
  </si>
  <si>
    <t>Ежемесячное денежное вознаграждение за классное руководство</t>
  </si>
  <si>
    <t>МУЗ "Стоматологическая поликлиника"</t>
  </si>
  <si>
    <t>МОУ "Бужаниновский специальный (коррекционный) детский дом для детей с отклонениями в развитии"</t>
  </si>
  <si>
    <t>Приложение № 3</t>
  </si>
  <si>
    <t>455</t>
  </si>
  <si>
    <t>Управление культурной и молодежной политики</t>
  </si>
  <si>
    <t>Сергиево-Посадская централизованная библиотечная система</t>
  </si>
  <si>
    <t>0806</t>
  </si>
  <si>
    <t>Мероприятия по землеустройству и землепользованию</t>
  </si>
  <si>
    <t>406</t>
  </si>
  <si>
    <t>Управление здравоохранения</t>
  </si>
  <si>
    <t>Управление промышленного и капитального строительства</t>
  </si>
  <si>
    <t>Денежные выплаты медицинскому персоналу фельдшерско-акушерских пунктов, врачам, фельдшерам  и медицинским сестрам скорой медицинской помощи</t>
  </si>
  <si>
    <t>624</t>
  </si>
  <si>
    <t>Управление имущественных отношений</t>
  </si>
  <si>
    <t>Муниципальное учреждение Совет депутатов городского поселения Сергиев Посад</t>
  </si>
  <si>
    <t>Театры, цирки, концертные и другие организации исполнительных искусств</t>
  </si>
  <si>
    <t>Управление землепользования</t>
  </si>
  <si>
    <t>Управление по образованию</t>
  </si>
  <si>
    <t>447</t>
  </si>
  <si>
    <t>Проведение мероприятий для детей и молодежи</t>
  </si>
  <si>
    <t>Муниципальное учреждение культуры Сергиево-Посадского района Московской области "Сельский Дом Культуры Мостовик"</t>
  </si>
  <si>
    <t>Муниципальное учреждение культуры Сергиево-Посадского района Московской области "Сельский Дом Культуры Васильевское"</t>
  </si>
  <si>
    <t>074</t>
  </si>
  <si>
    <t>075</t>
  </si>
  <si>
    <t>076</t>
  </si>
  <si>
    <t>093</t>
  </si>
  <si>
    <t>094</t>
  </si>
  <si>
    <t>096</t>
  </si>
  <si>
    <t>Хотьковская школа-интернат для детей с тяжелыми нарушениями речи</t>
  </si>
  <si>
    <t>Сельское хозяйство и рыболовство</t>
  </si>
  <si>
    <t>0405</t>
  </si>
  <si>
    <t>Непрограммые инвестиции в основные фонды</t>
  </si>
  <si>
    <t>Сельскохозяйственное производство</t>
  </si>
  <si>
    <t>2600000</t>
  </si>
  <si>
    <t>Животноводство</t>
  </si>
  <si>
    <t>335</t>
  </si>
  <si>
    <t>Финансовая поддержка на возвратной основе</t>
  </si>
  <si>
    <t>Бюджетные кредиты</t>
  </si>
  <si>
    <t>520</t>
  </si>
  <si>
    <t>Увеличение задолженности по бюджетным кредитам</t>
  </si>
  <si>
    <t>Уменьшение задолженности по бюджетным кредитам</t>
  </si>
  <si>
    <t>Отдел муниципального заказа администрации Сергиево-Посадского муниципального района</t>
  </si>
  <si>
    <t>МОУ "Средняя общеобразовательная школа № 4"</t>
  </si>
  <si>
    <t>МОУ "Средняя общеобразовательная школа №11"</t>
  </si>
  <si>
    <t>МОУ "Средняя общеобразовательная школа № 14 с углубленным изучением отдельных предметов"</t>
  </si>
  <si>
    <t>МОУ "Средняя общеобразовательная школа № 5 г. Хотьково"</t>
  </si>
  <si>
    <t>МУ дополнительного образования "Детская школа искусств "Гармония" г. Пересвет</t>
  </si>
  <si>
    <t>МУК Сергиево-Посадский драматический театр-студия "Театральный ковчег"</t>
  </si>
  <si>
    <t>АННОО "Православная гимназия имени преподобного Сергия Радонежского"</t>
  </si>
  <si>
    <t>450</t>
  </si>
  <si>
    <t>Учреждения,обеспечивающие предоставление услуг в сфере образования</t>
  </si>
  <si>
    <t>Культура, кинематография и средства массовой информации</t>
  </si>
  <si>
    <t>0803</t>
  </si>
  <si>
    <t>Телевидение и радиовещание</t>
  </si>
  <si>
    <t>Телерадиокомпании</t>
  </si>
  <si>
    <t>4530000</t>
  </si>
  <si>
    <t>Периодическая печать и издательства</t>
  </si>
  <si>
    <t>0804</t>
  </si>
  <si>
    <t>Периодические издания, учрежденные органами законодательной и исполнительной власти</t>
  </si>
  <si>
    <t>4570000</t>
  </si>
  <si>
    <t>022</t>
  </si>
  <si>
    <t>023</t>
  </si>
  <si>
    <t>072</t>
  </si>
  <si>
    <t>073</t>
  </si>
  <si>
    <t>088</t>
  </si>
  <si>
    <t>091</t>
  </si>
  <si>
    <t>092</t>
  </si>
  <si>
    <t>МОУ "Сергиево-Посадская гимназия"</t>
  </si>
  <si>
    <t>МОУ "Начальная общеобразовательная школа № 9"</t>
  </si>
  <si>
    <t>МОУ "Средняя общеобразовательная школа № 25"</t>
  </si>
  <si>
    <t>МОУ дополнительного образования детей "Дворец творчества детей и молодежи"</t>
  </si>
  <si>
    <t>МУ "Контрольно-счетная комиссия"</t>
  </si>
  <si>
    <t>Руководитель контрольно-счетной палаты муниципального образования</t>
  </si>
  <si>
    <t>Администрация городского поселения Скоропусковский</t>
  </si>
  <si>
    <t>МУ Администрация города Пересвет</t>
  </si>
  <si>
    <t>Отдел физической культуры и спорта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</si>
  <si>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</si>
  <si>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</si>
  <si>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</si>
  <si>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</si>
  <si>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</si>
  <si>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</si>
  <si>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</si>
  <si>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</si>
  <si>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</si>
  <si>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</si>
  <si>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</si>
  <si>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</si>
  <si>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</si>
  <si>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</si>
  <si>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063</t>
  </si>
  <si>
    <t>Избирательная комиссия городского поселения Сергиев-Посад</t>
  </si>
  <si>
    <t>064</t>
  </si>
  <si>
    <t>066</t>
  </si>
  <si>
    <t>067</t>
  </si>
  <si>
    <t>068</t>
  </si>
  <si>
    <t>069</t>
  </si>
  <si>
    <t>071</t>
  </si>
  <si>
    <t>086</t>
  </si>
  <si>
    <t>087</t>
  </si>
  <si>
    <t>089</t>
  </si>
  <si>
    <t>090</t>
  </si>
  <si>
    <t>095</t>
  </si>
  <si>
    <t>НОУ "Школа-интернат им.Преподобного Сергия"</t>
  </si>
  <si>
    <t>"Приложение № 3</t>
  </si>
  <si>
    <t>от_22.12.2006_№_67-МЗ_"</t>
  </si>
  <si>
    <t>МУП СП-ЖКК</t>
  </si>
  <si>
    <t>024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</si>
  <si>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позразделений милиции общественной безопасности</t>
  </si>
  <si>
    <t>5190000</t>
  </si>
  <si>
    <t>532</t>
  </si>
  <si>
    <t>Материальное обеспечение приемной семьи</t>
  </si>
  <si>
    <t>422</t>
  </si>
  <si>
    <t>Обеспечение жилыми помещениями детей 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</si>
  <si>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442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</si>
  <si>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общееобразовательную программу дошкольного образования</t>
  </si>
  <si>
    <t>421</t>
  </si>
  <si>
    <t>Выплаты семьям опекунов на содержание подопечных детей</t>
  </si>
  <si>
    <t>423</t>
  </si>
  <si>
    <t>Выплата единовременного пособия при всех формах устройства детей,лишенных родительского попечения, в семью</t>
  </si>
  <si>
    <t>Меры социальной поддержки граждан</t>
  </si>
  <si>
    <t>Предоставление гражданам субсидий на оплату жилого помещения и коммунальных услуг</t>
  </si>
  <si>
    <t>572</t>
  </si>
  <si>
    <t>Федеральные целевые программы</t>
  </si>
  <si>
    <t>Федеральная целевая программа "Социальное развитие села до 2010 года"</t>
  </si>
  <si>
    <t>Обеспечение жильем молодых семей и молодых специалистов, проживающих и работающих в сельской местности"</t>
  </si>
  <si>
    <t>1000000</t>
  </si>
  <si>
    <t>1001100</t>
  </si>
  <si>
    <t>679</t>
  </si>
  <si>
    <t>Федеральная целевая программа "Жилище" на 2002-2010 годы (второй этап)</t>
  </si>
  <si>
    <t>Подпрограмма "Модернизация объектов коммунальной инфраструктуры"</t>
  </si>
  <si>
    <t>Модернизация объектов коммунальной инфрастуктуры</t>
  </si>
  <si>
    <t>1040000</t>
  </si>
  <si>
    <t>1043000</t>
  </si>
  <si>
    <t>663</t>
  </si>
  <si>
    <t>Мероприятия в области коммунального хозяйства</t>
  </si>
  <si>
    <t>411</t>
  </si>
  <si>
    <t xml:space="preserve">Мероприятия в области жилищного хозяйства </t>
  </si>
  <si>
    <t>Мероприятия в области жилищного хозяйства</t>
  </si>
  <si>
    <t>"Жилище" на 2002-2010 годы (второй этап)</t>
  </si>
  <si>
    <t>Подпрограмма "Модернизация объетов коммунальной инфраструктуры"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</si>
  <si>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</si>
  <si>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666</t>
  </si>
  <si>
    <t>Благоустройство</t>
  </si>
  <si>
    <t>6000000</t>
  </si>
  <si>
    <t>Прочие мероприятия по благоустройству городских округов и поселений</t>
  </si>
  <si>
    <t>502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</si>
  <si>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</si>
  <si>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</si>
  <si>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</si>
  <si>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807</t>
  </si>
  <si>
    <t>Озеленение</t>
  </si>
  <si>
    <t>808</t>
  </si>
  <si>
    <t>Организация и содержание мест захоронения</t>
  </si>
  <si>
    <t>809</t>
  </si>
  <si>
    <t>Другие общегосударственные вопросы</t>
  </si>
  <si>
    <t>Реализация государственных функций , связанных  с общегосударственным управлением</t>
  </si>
  <si>
    <t>Межбюджетные трансферты</t>
  </si>
  <si>
    <t>1100</t>
  </si>
  <si>
    <t>Финансовая помощь бюджетам других уровней</t>
  </si>
  <si>
    <t>1101</t>
  </si>
  <si>
    <t>Средства, передаваемые для компенсации дополнительных расходов, возникших в результате решени й, принятых органами власти другого уровня</t>
  </si>
  <si>
    <t>522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</si>
  <si>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</si>
  <si>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</si>
  <si>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0202</t>
  </si>
  <si>
    <t>609</t>
  </si>
  <si>
    <t>Мероприятия в области здравоохранения, спорта и физической культуры, туризма</t>
  </si>
  <si>
    <t>Мероприятия вобласти здравоохранения, спорта и физической культуры, туризма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</si>
</sst>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"/>
    <numFmt numFmtId="174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0"/>
    </font>
    <font>
      <sz val="8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2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49" fontId="5" fillId="0" borderId="3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wrapText="1"/>
    </xf>
    <xf numFmtId="172" fontId="8" fillId="0" borderId="1" xfId="0" applyNumberFormat="1" applyFont="1" applyBorder="1" applyAlignment="1">
      <alignment horizontal="center" wrapText="1"/>
    </xf>
    <xf numFmtId="172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72" fontId="5" fillId="0" borderId="1" xfId="0" applyNumberFormat="1" applyFont="1" applyBorder="1" applyAlignment="1">
      <alignment horizontal="center" wrapText="1"/>
    </xf>
    <xf numFmtId="172" fontId="5" fillId="0" borderId="1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72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49" fontId="6" fillId="0" borderId="4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8" fillId="0" borderId="4" xfId="0" applyNumberFormat="1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49" fontId="8" fillId="0" borderId="4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72" fontId="7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49" fontId="5" fillId="0" borderId="5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172" fontId="5" fillId="0" borderId="1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27"/>
  <sheetViews>
    <sheetView tabSelected="1" workbookViewId="0" topLeftCell="A1316">
      <selection activeCell="H1328" sqref="H1328"/>
    </sheetView>
  </sheetViews>
  <sheetFormatPr defaultColWidth="9.140625" defaultRowHeight="12.75"/>
  <cols>
    <col min="1" max="2" width="9.140625" style="5" customWidth="1"/>
    <col min="3" max="3" width="13.7109375" style="5" customWidth="1"/>
    <col min="4" max="4" width="7.140625" style="5" customWidth="1"/>
    <col min="5" max="5" width="9.8515625" style="5" customWidth="1"/>
    <col min="6" max="6" width="12.28125" style="5" customWidth="1"/>
    <col min="7" max="7" width="8.421875" style="5" customWidth="1"/>
    <col min="8" max="8" width="11.28125" style="5" customWidth="1"/>
    <col min="9" max="16384" width="9.140625" style="5" customWidth="1"/>
  </cols>
  <sheetData>
    <row r="2" ht="12.75">
      <c r="F2" s="5" t="s">
        <v>356</v>
      </c>
    </row>
    <row r="3" ht="12.75">
      <c r="F3" s="5" t="s">
        <v>0</v>
      </c>
    </row>
    <row r="4" ht="12.75">
      <c r="F4" s="5" t="s">
        <v>227</v>
      </c>
    </row>
    <row r="5" ht="12.75">
      <c r="F5" s="5" t="s">
        <v>1</v>
      </c>
    </row>
    <row r="7" ht="12.75">
      <c r="F7" s="5" t="s">
        <v>458</v>
      </c>
    </row>
    <row r="8" ht="12.75">
      <c r="F8" s="5" t="s">
        <v>0</v>
      </c>
    </row>
    <row r="9" ht="12.75">
      <c r="F9" s="5" t="s">
        <v>227</v>
      </c>
    </row>
    <row r="10" ht="12.75">
      <c r="F10" s="5" t="s">
        <v>459</v>
      </c>
    </row>
    <row r="12" spans="2:8" ht="17.25" customHeight="1">
      <c r="B12" s="71" t="s">
        <v>351</v>
      </c>
      <c r="C12" s="72"/>
      <c r="D12" s="72"/>
      <c r="E12" s="72"/>
      <c r="F12" s="72"/>
      <c r="G12" s="72"/>
      <c r="H12" s="72"/>
    </row>
    <row r="13" spans="1:8" ht="12.75">
      <c r="A13" s="6"/>
      <c r="B13" s="6"/>
      <c r="C13" s="6"/>
      <c r="D13" s="7"/>
      <c r="E13" s="7"/>
      <c r="F13" s="7"/>
      <c r="G13" s="7"/>
      <c r="H13" s="7"/>
    </row>
    <row r="14" spans="1:8" ht="12.75" customHeight="1">
      <c r="A14" s="60" t="s">
        <v>2</v>
      </c>
      <c r="B14" s="60"/>
      <c r="C14" s="60"/>
      <c r="D14" s="4" t="s">
        <v>3</v>
      </c>
      <c r="E14" s="3" t="s">
        <v>4</v>
      </c>
      <c r="F14" s="3" t="s">
        <v>5</v>
      </c>
      <c r="G14" s="3" t="s">
        <v>6</v>
      </c>
      <c r="H14" s="3" t="s">
        <v>7</v>
      </c>
    </row>
    <row r="15" spans="1:8" ht="35.25" customHeight="1">
      <c r="A15" s="57" t="s">
        <v>8</v>
      </c>
      <c r="B15" s="58"/>
      <c r="C15" s="58"/>
      <c r="D15" s="13" t="s">
        <v>9</v>
      </c>
      <c r="E15" s="3"/>
      <c r="F15" s="3"/>
      <c r="G15" s="3"/>
      <c r="H15" s="14">
        <f>H16+H32+H28</f>
        <v>105723.90000000002</v>
      </c>
    </row>
    <row r="16" spans="1:8" ht="12.75" customHeight="1">
      <c r="A16" s="43" t="s">
        <v>202</v>
      </c>
      <c r="B16" s="35"/>
      <c r="C16" s="35"/>
      <c r="D16" s="9" t="s">
        <v>9</v>
      </c>
      <c r="E16" s="2" t="s">
        <v>11</v>
      </c>
      <c r="F16" s="2" t="s">
        <v>97</v>
      </c>
      <c r="G16" s="2" t="s">
        <v>10</v>
      </c>
      <c r="H16" s="1">
        <f>H20+H17+H23</f>
        <v>100904.40000000002</v>
      </c>
    </row>
    <row r="17" spans="1:8" ht="51.75" customHeight="1">
      <c r="A17" s="56" t="s">
        <v>348</v>
      </c>
      <c r="B17" s="51"/>
      <c r="C17" s="51"/>
      <c r="D17" s="9" t="s">
        <v>9</v>
      </c>
      <c r="E17" s="2" t="s">
        <v>349</v>
      </c>
      <c r="F17" s="2" t="s">
        <v>97</v>
      </c>
      <c r="G17" s="2" t="s">
        <v>10</v>
      </c>
      <c r="H17" s="1">
        <f>H18</f>
        <v>833.2</v>
      </c>
    </row>
    <row r="18" spans="1:8" ht="24.75" customHeight="1">
      <c r="A18" s="34" t="s">
        <v>98</v>
      </c>
      <c r="B18" s="34"/>
      <c r="C18" s="34"/>
      <c r="D18" s="9" t="s">
        <v>9</v>
      </c>
      <c r="E18" s="2" t="s">
        <v>349</v>
      </c>
      <c r="F18" s="2" t="s">
        <v>99</v>
      </c>
      <c r="G18" s="2" t="s">
        <v>10</v>
      </c>
      <c r="H18" s="1">
        <f>H19</f>
        <v>833.2</v>
      </c>
    </row>
    <row r="19" spans="1:8" ht="16.5" customHeight="1">
      <c r="A19" s="34" t="s">
        <v>350</v>
      </c>
      <c r="B19" s="24"/>
      <c r="C19" s="24"/>
      <c r="D19" s="9" t="s">
        <v>9</v>
      </c>
      <c r="E19" s="2" t="s">
        <v>349</v>
      </c>
      <c r="F19" s="2" t="s">
        <v>99</v>
      </c>
      <c r="G19" s="2" t="s">
        <v>52</v>
      </c>
      <c r="H19" s="1">
        <v>833.2</v>
      </c>
    </row>
    <row r="20" spans="1:8" ht="65.25" customHeight="1">
      <c r="A20" s="38" t="s">
        <v>100</v>
      </c>
      <c r="B20" s="38"/>
      <c r="C20" s="38"/>
      <c r="D20" s="2" t="s">
        <v>9</v>
      </c>
      <c r="E20" s="2" t="s">
        <v>101</v>
      </c>
      <c r="F20" s="2" t="s">
        <v>97</v>
      </c>
      <c r="G20" s="2" t="s">
        <v>10</v>
      </c>
      <c r="H20" s="1">
        <f>H21</f>
        <v>99471.40000000002</v>
      </c>
    </row>
    <row r="21" spans="1:8" ht="24.75" customHeight="1">
      <c r="A21" s="34" t="s">
        <v>98</v>
      </c>
      <c r="B21" s="34"/>
      <c r="C21" s="34"/>
      <c r="D21" s="2" t="s">
        <v>9</v>
      </c>
      <c r="E21" s="2" t="s">
        <v>101</v>
      </c>
      <c r="F21" s="2" t="s">
        <v>99</v>
      </c>
      <c r="G21" s="2" t="s">
        <v>10</v>
      </c>
      <c r="H21" s="1">
        <f>H22</f>
        <v>99471.40000000002</v>
      </c>
    </row>
    <row r="22" spans="1:8" ht="16.5" customHeight="1">
      <c r="A22" s="34" t="s">
        <v>102</v>
      </c>
      <c r="B22" s="35"/>
      <c r="C22" s="35"/>
      <c r="D22" s="2" t="s">
        <v>9</v>
      </c>
      <c r="E22" s="2" t="s">
        <v>101</v>
      </c>
      <c r="F22" s="2" t="s">
        <v>99</v>
      </c>
      <c r="G22" s="2" t="s">
        <v>42</v>
      </c>
      <c r="H22" s="1">
        <f>98742.3+27.1+244.2+77.1+59.4+53.6+30.8+11.6+4.7+39+60.6+25.3+27+20+29.9+18.8</f>
        <v>99471.40000000002</v>
      </c>
    </row>
    <row r="23" spans="1:8" ht="47.25" customHeight="1">
      <c r="A23" s="28" t="s">
        <v>509</v>
      </c>
      <c r="B23" s="29"/>
      <c r="C23" s="30"/>
      <c r="D23" s="2" t="s">
        <v>9</v>
      </c>
      <c r="E23" s="2" t="s">
        <v>239</v>
      </c>
      <c r="F23" s="2" t="s">
        <v>97</v>
      </c>
      <c r="G23" s="2" t="s">
        <v>10</v>
      </c>
      <c r="H23" s="1">
        <f>H24+H26</f>
        <v>599.8</v>
      </c>
    </row>
    <row r="24" spans="1:8" ht="47.25" customHeight="1">
      <c r="A24" s="34" t="s">
        <v>98</v>
      </c>
      <c r="B24" s="34"/>
      <c r="C24" s="34"/>
      <c r="D24" s="2" t="s">
        <v>9</v>
      </c>
      <c r="E24" s="2" t="s">
        <v>239</v>
      </c>
      <c r="F24" s="2" t="s">
        <v>99</v>
      </c>
      <c r="G24" s="2" t="s">
        <v>10</v>
      </c>
      <c r="H24" s="1">
        <f>H25</f>
        <v>193.1</v>
      </c>
    </row>
    <row r="25" spans="1:8" ht="47.25" customHeight="1">
      <c r="A25" s="31" t="s">
        <v>236</v>
      </c>
      <c r="B25" s="73"/>
      <c r="C25" s="74"/>
      <c r="D25" s="2" t="s">
        <v>9</v>
      </c>
      <c r="E25" s="2" t="s">
        <v>239</v>
      </c>
      <c r="F25" s="2" t="s">
        <v>99</v>
      </c>
      <c r="G25" s="2" t="s">
        <v>39</v>
      </c>
      <c r="H25" s="1">
        <f>165+28.1</f>
        <v>193.1</v>
      </c>
    </row>
    <row r="26" spans="1:8" ht="47.25" customHeight="1">
      <c r="A26" s="31" t="s">
        <v>510</v>
      </c>
      <c r="B26" s="32"/>
      <c r="C26" s="33"/>
      <c r="D26" s="2" t="s">
        <v>9</v>
      </c>
      <c r="E26" s="2" t="s">
        <v>239</v>
      </c>
      <c r="F26" s="2" t="s">
        <v>240</v>
      </c>
      <c r="G26" s="2" t="s">
        <v>10</v>
      </c>
      <c r="H26" s="1">
        <f>H27</f>
        <v>406.7</v>
      </c>
    </row>
    <row r="27" spans="1:8" ht="47.25" customHeight="1">
      <c r="A27" s="31" t="s">
        <v>236</v>
      </c>
      <c r="B27" s="32"/>
      <c r="C27" s="33"/>
      <c r="D27" s="2" t="s">
        <v>9</v>
      </c>
      <c r="E27" s="2" t="s">
        <v>239</v>
      </c>
      <c r="F27" s="2" t="s">
        <v>240</v>
      </c>
      <c r="G27" s="2" t="s">
        <v>39</v>
      </c>
      <c r="H27" s="1">
        <v>406.7</v>
      </c>
    </row>
    <row r="28" spans="1:8" ht="47.25" customHeight="1">
      <c r="A28" s="25" t="s">
        <v>22</v>
      </c>
      <c r="B28" s="84"/>
      <c r="C28" s="85"/>
      <c r="D28" s="2" t="s">
        <v>9</v>
      </c>
      <c r="E28" s="2" t="s">
        <v>61</v>
      </c>
      <c r="F28" s="2" t="s">
        <v>97</v>
      </c>
      <c r="G28" s="2" t="s">
        <v>10</v>
      </c>
      <c r="H28" s="1">
        <f>H29</f>
        <v>1819.5</v>
      </c>
    </row>
    <row r="29" spans="1:8" ht="47.25" customHeight="1">
      <c r="A29" s="28" t="s">
        <v>24</v>
      </c>
      <c r="B29" s="86"/>
      <c r="C29" s="87"/>
      <c r="D29" s="2" t="s">
        <v>9</v>
      </c>
      <c r="E29" s="2" t="s">
        <v>109</v>
      </c>
      <c r="F29" s="2" t="s">
        <v>97</v>
      </c>
      <c r="G29" s="2" t="s">
        <v>10</v>
      </c>
      <c r="H29" s="1">
        <f>H30</f>
        <v>1819.5</v>
      </c>
    </row>
    <row r="30" spans="1:8" ht="47.25" customHeight="1">
      <c r="A30" s="31" t="s">
        <v>497</v>
      </c>
      <c r="B30" s="67"/>
      <c r="C30" s="68"/>
      <c r="D30" s="2" t="s">
        <v>9</v>
      </c>
      <c r="E30" s="2" t="s">
        <v>109</v>
      </c>
      <c r="F30" s="2" t="s">
        <v>498</v>
      </c>
      <c r="G30" s="2" t="s">
        <v>10</v>
      </c>
      <c r="H30" s="1">
        <f>H31</f>
        <v>1819.5</v>
      </c>
    </row>
    <row r="31" spans="1:8" ht="47.25" customHeight="1">
      <c r="A31" s="31" t="s">
        <v>501</v>
      </c>
      <c r="B31" s="32"/>
      <c r="C31" s="33"/>
      <c r="D31" s="2" t="s">
        <v>9</v>
      </c>
      <c r="E31" s="2" t="s">
        <v>109</v>
      </c>
      <c r="F31" s="2" t="s">
        <v>498</v>
      </c>
      <c r="G31" s="2" t="s">
        <v>502</v>
      </c>
      <c r="H31" s="1">
        <v>1819.5</v>
      </c>
    </row>
    <row r="32" spans="1:8" ht="15" customHeight="1">
      <c r="A32" s="36" t="s">
        <v>17</v>
      </c>
      <c r="B32" s="36"/>
      <c r="C32" s="36"/>
      <c r="D32" s="2" t="s">
        <v>9</v>
      </c>
      <c r="E32" s="9" t="s">
        <v>89</v>
      </c>
      <c r="F32" s="2" t="s">
        <v>97</v>
      </c>
      <c r="G32" s="2" t="s">
        <v>10</v>
      </c>
      <c r="H32" s="1">
        <f>H33</f>
        <v>3000</v>
      </c>
    </row>
    <row r="33" spans="1:8" ht="12.75">
      <c r="A33" s="38" t="s">
        <v>103</v>
      </c>
      <c r="B33" s="38"/>
      <c r="C33" s="38"/>
      <c r="D33" s="9" t="s">
        <v>9</v>
      </c>
      <c r="E33" s="2" t="s">
        <v>108</v>
      </c>
      <c r="F33" s="9" t="s">
        <v>97</v>
      </c>
      <c r="G33" s="9" t="s">
        <v>10</v>
      </c>
      <c r="H33" s="1">
        <f>H34</f>
        <v>3000</v>
      </c>
    </row>
    <row r="34" spans="1:8" ht="14.25" customHeight="1">
      <c r="A34" s="34" t="s">
        <v>104</v>
      </c>
      <c r="B34" s="35"/>
      <c r="C34" s="35"/>
      <c r="D34" s="9" t="s">
        <v>9</v>
      </c>
      <c r="E34" s="2" t="s">
        <v>108</v>
      </c>
      <c r="F34" s="9" t="s">
        <v>105</v>
      </c>
      <c r="G34" s="9" t="s">
        <v>10</v>
      </c>
      <c r="H34" s="1">
        <f>H35</f>
        <v>3000</v>
      </c>
    </row>
    <row r="35" spans="1:8" ht="51.75" customHeight="1">
      <c r="A35" s="34" t="s">
        <v>106</v>
      </c>
      <c r="B35" s="35"/>
      <c r="C35" s="35"/>
      <c r="D35" s="9" t="s">
        <v>9</v>
      </c>
      <c r="E35" s="2" t="s">
        <v>108</v>
      </c>
      <c r="F35" s="9" t="s">
        <v>105</v>
      </c>
      <c r="G35" s="9" t="s">
        <v>107</v>
      </c>
      <c r="H35" s="1">
        <v>3000</v>
      </c>
    </row>
    <row r="36" spans="1:8" ht="30" customHeight="1">
      <c r="A36" s="57" t="s">
        <v>253</v>
      </c>
      <c r="B36" s="58"/>
      <c r="C36" s="58"/>
      <c r="D36" s="13" t="s">
        <v>19</v>
      </c>
      <c r="E36" s="2"/>
      <c r="F36" s="2"/>
      <c r="G36" s="2"/>
      <c r="H36" s="14">
        <f>H66+H62+H52+H37+H79+H83+H48</f>
        <v>18185.3</v>
      </c>
    </row>
    <row r="37" spans="1:8" ht="18.75" customHeight="1">
      <c r="A37" s="49" t="s">
        <v>202</v>
      </c>
      <c r="B37" s="50"/>
      <c r="C37" s="50"/>
      <c r="D37" s="18" t="s">
        <v>19</v>
      </c>
      <c r="E37" s="2" t="s">
        <v>11</v>
      </c>
      <c r="F37" s="2" t="s">
        <v>97</v>
      </c>
      <c r="G37" s="2" t="s">
        <v>10</v>
      </c>
      <c r="H37" s="19">
        <f>H38+H41+H45</f>
        <v>7571.5</v>
      </c>
    </row>
    <row r="38" spans="1:8" ht="54" customHeight="1">
      <c r="A38" s="56" t="s">
        <v>348</v>
      </c>
      <c r="B38" s="51"/>
      <c r="C38" s="51"/>
      <c r="D38" s="9" t="s">
        <v>19</v>
      </c>
      <c r="E38" s="2" t="s">
        <v>349</v>
      </c>
      <c r="F38" s="2" t="s">
        <v>97</v>
      </c>
      <c r="G38" s="2" t="s">
        <v>10</v>
      </c>
      <c r="H38" s="1">
        <f>H39</f>
        <v>525</v>
      </c>
    </row>
    <row r="39" spans="1:8" ht="29.25" customHeight="1">
      <c r="A39" s="34" t="s">
        <v>98</v>
      </c>
      <c r="B39" s="34"/>
      <c r="C39" s="34"/>
      <c r="D39" s="9" t="s">
        <v>19</v>
      </c>
      <c r="E39" s="2" t="s">
        <v>349</v>
      </c>
      <c r="F39" s="2" t="s">
        <v>99</v>
      </c>
      <c r="G39" s="2" t="s">
        <v>10</v>
      </c>
      <c r="H39" s="1">
        <f>H40</f>
        <v>525</v>
      </c>
    </row>
    <row r="40" spans="1:8" ht="16.5" customHeight="1">
      <c r="A40" s="34" t="s">
        <v>350</v>
      </c>
      <c r="B40" s="24"/>
      <c r="C40" s="24"/>
      <c r="D40" s="9" t="s">
        <v>19</v>
      </c>
      <c r="E40" s="2" t="s">
        <v>349</v>
      </c>
      <c r="F40" s="2" t="s">
        <v>99</v>
      </c>
      <c r="G40" s="2" t="s">
        <v>52</v>
      </c>
      <c r="H40" s="1">
        <v>525</v>
      </c>
    </row>
    <row r="41" spans="1:8" ht="52.5" customHeight="1">
      <c r="A41" s="39" t="s">
        <v>254</v>
      </c>
      <c r="B41" s="39"/>
      <c r="C41" s="39"/>
      <c r="D41" s="9" t="s">
        <v>19</v>
      </c>
      <c r="E41" s="2" t="s">
        <v>205</v>
      </c>
      <c r="F41" s="2" t="s">
        <v>97</v>
      </c>
      <c r="G41" s="2" t="s">
        <v>10</v>
      </c>
      <c r="H41" s="1">
        <f>H42</f>
        <v>992.9</v>
      </c>
    </row>
    <row r="42" spans="1:8" ht="30" customHeight="1">
      <c r="A42" s="35" t="s">
        <v>98</v>
      </c>
      <c r="B42" s="35"/>
      <c r="C42" s="35"/>
      <c r="D42" s="9" t="s">
        <v>19</v>
      </c>
      <c r="E42" s="2" t="s">
        <v>205</v>
      </c>
      <c r="F42" s="2" t="s">
        <v>99</v>
      </c>
      <c r="G42" s="2" t="s">
        <v>10</v>
      </c>
      <c r="H42" s="1">
        <f>H43+H44</f>
        <v>992.9</v>
      </c>
    </row>
    <row r="43" spans="1:8" ht="20.25" customHeight="1">
      <c r="A43" s="35" t="s">
        <v>102</v>
      </c>
      <c r="B43" s="35"/>
      <c r="C43" s="35"/>
      <c r="D43" s="9" t="s">
        <v>19</v>
      </c>
      <c r="E43" s="2" t="s">
        <v>205</v>
      </c>
      <c r="F43" s="2" t="s">
        <v>99</v>
      </c>
      <c r="G43" s="2" t="s">
        <v>42</v>
      </c>
      <c r="H43" s="1">
        <v>482.7</v>
      </c>
    </row>
    <row r="44" spans="1:8" ht="26.25" customHeight="1">
      <c r="A44" s="35" t="s">
        <v>203</v>
      </c>
      <c r="B44" s="35"/>
      <c r="C44" s="35"/>
      <c r="D44" s="9" t="s">
        <v>19</v>
      </c>
      <c r="E44" s="2" t="s">
        <v>205</v>
      </c>
      <c r="F44" s="2" t="s">
        <v>99</v>
      </c>
      <c r="G44" s="2" t="s">
        <v>12</v>
      </c>
      <c r="H44" s="1">
        <v>510.2</v>
      </c>
    </row>
    <row r="45" spans="1:8" ht="48.75" customHeight="1">
      <c r="A45" s="38" t="s">
        <v>100</v>
      </c>
      <c r="B45" s="38"/>
      <c r="C45" s="38"/>
      <c r="D45" s="2" t="s">
        <v>19</v>
      </c>
      <c r="E45" s="2" t="s">
        <v>101</v>
      </c>
      <c r="F45" s="2" t="s">
        <v>97</v>
      </c>
      <c r="G45" s="2" t="s">
        <v>10</v>
      </c>
      <c r="H45" s="1">
        <f>H46</f>
        <v>6053.6</v>
      </c>
    </row>
    <row r="46" spans="1:8" ht="28.5" customHeight="1">
      <c r="A46" s="34" t="s">
        <v>98</v>
      </c>
      <c r="B46" s="34"/>
      <c r="C46" s="34"/>
      <c r="D46" s="2" t="s">
        <v>19</v>
      </c>
      <c r="E46" s="2" t="s">
        <v>101</v>
      </c>
      <c r="F46" s="2" t="s">
        <v>97</v>
      </c>
      <c r="G46" s="2" t="s">
        <v>10</v>
      </c>
      <c r="H46" s="1">
        <f>H47</f>
        <v>6053.6</v>
      </c>
    </row>
    <row r="47" spans="1:8" ht="21.75" customHeight="1">
      <c r="A47" s="34" t="s">
        <v>102</v>
      </c>
      <c r="B47" s="35"/>
      <c r="C47" s="35"/>
      <c r="D47" s="2" t="s">
        <v>19</v>
      </c>
      <c r="E47" s="2" t="s">
        <v>101</v>
      </c>
      <c r="F47" s="2" t="s">
        <v>99</v>
      </c>
      <c r="G47" s="2" t="s">
        <v>42</v>
      </c>
      <c r="H47" s="1">
        <f>5137.1+1281.8-365.3</f>
        <v>6053.6</v>
      </c>
    </row>
    <row r="48" spans="1:8" ht="21.75" customHeight="1">
      <c r="A48" s="25" t="s">
        <v>288</v>
      </c>
      <c r="B48" s="26"/>
      <c r="C48" s="27"/>
      <c r="D48" s="2" t="s">
        <v>19</v>
      </c>
      <c r="E48" s="2" t="s">
        <v>289</v>
      </c>
      <c r="F48" s="2" t="s">
        <v>97</v>
      </c>
      <c r="G48" s="2" t="s">
        <v>10</v>
      </c>
      <c r="H48" s="1">
        <f>H49</f>
        <v>340.5</v>
      </c>
    </row>
    <row r="49" spans="1:8" ht="30" customHeight="1">
      <c r="A49" s="28" t="s">
        <v>517</v>
      </c>
      <c r="B49" s="29"/>
      <c r="C49" s="30"/>
      <c r="D49" s="2" t="s">
        <v>19</v>
      </c>
      <c r="E49" s="2" t="s">
        <v>519</v>
      </c>
      <c r="F49" s="2" t="s">
        <v>97</v>
      </c>
      <c r="G49" s="2" t="s">
        <v>10</v>
      </c>
      <c r="H49" s="1">
        <f>H50</f>
        <v>340.5</v>
      </c>
    </row>
    <row r="50" spans="1:8" ht="51" customHeight="1">
      <c r="A50" s="31" t="s">
        <v>331</v>
      </c>
      <c r="B50" s="32"/>
      <c r="C50" s="33"/>
      <c r="D50" s="2" t="s">
        <v>19</v>
      </c>
      <c r="E50" s="2" t="s">
        <v>519</v>
      </c>
      <c r="F50" s="2" t="s">
        <v>463</v>
      </c>
      <c r="G50" s="2" t="s">
        <v>10</v>
      </c>
      <c r="H50" s="1">
        <f>H51</f>
        <v>340.5</v>
      </c>
    </row>
    <row r="51" spans="1:8" ht="51" customHeight="1">
      <c r="A51" s="31" t="s">
        <v>518</v>
      </c>
      <c r="B51" s="32"/>
      <c r="C51" s="33"/>
      <c r="D51" s="2" t="s">
        <v>19</v>
      </c>
      <c r="E51" s="2" t="s">
        <v>519</v>
      </c>
      <c r="F51" s="2" t="s">
        <v>463</v>
      </c>
      <c r="G51" s="2" t="s">
        <v>520</v>
      </c>
      <c r="H51" s="1">
        <v>340.5</v>
      </c>
    </row>
    <row r="52" spans="1:8" ht="25.5" customHeight="1">
      <c r="A52" s="36" t="s">
        <v>163</v>
      </c>
      <c r="B52" s="37"/>
      <c r="C52" s="37"/>
      <c r="D52" s="2" t="s">
        <v>19</v>
      </c>
      <c r="E52" s="2" t="s">
        <v>170</v>
      </c>
      <c r="F52" s="2" t="s">
        <v>97</v>
      </c>
      <c r="G52" s="2" t="s">
        <v>10</v>
      </c>
      <c r="H52" s="1">
        <f>H56+H59+H53</f>
        <v>206.3</v>
      </c>
    </row>
    <row r="53" spans="1:8" ht="24.75" customHeight="1">
      <c r="A53" s="38" t="s">
        <v>193</v>
      </c>
      <c r="B53" s="39"/>
      <c r="C53" s="39"/>
      <c r="D53" s="2" t="s">
        <v>19</v>
      </c>
      <c r="E53" s="9" t="s">
        <v>194</v>
      </c>
      <c r="F53" s="9" t="s">
        <v>97</v>
      </c>
      <c r="G53" s="9" t="s">
        <v>10</v>
      </c>
      <c r="H53" s="1">
        <f>H54</f>
        <v>74.9</v>
      </c>
    </row>
    <row r="54" spans="1:8" ht="24" customHeight="1">
      <c r="A54" s="34" t="s">
        <v>243</v>
      </c>
      <c r="B54" s="35"/>
      <c r="C54" s="35"/>
      <c r="D54" s="2" t="s">
        <v>19</v>
      </c>
      <c r="E54" s="9" t="s">
        <v>194</v>
      </c>
      <c r="F54" s="9" t="s">
        <v>195</v>
      </c>
      <c r="G54" s="9" t="s">
        <v>10</v>
      </c>
      <c r="H54" s="1">
        <f>H55</f>
        <v>74.9</v>
      </c>
    </row>
    <row r="55" spans="1:8" ht="24" customHeight="1">
      <c r="A55" s="34" t="s">
        <v>244</v>
      </c>
      <c r="B55" s="35"/>
      <c r="C55" s="35"/>
      <c r="D55" s="2" t="s">
        <v>19</v>
      </c>
      <c r="E55" s="9" t="s">
        <v>194</v>
      </c>
      <c r="F55" s="9" t="s">
        <v>195</v>
      </c>
      <c r="G55" s="9" t="s">
        <v>40</v>
      </c>
      <c r="H55" s="1">
        <v>74.9</v>
      </c>
    </row>
    <row r="56" spans="1:8" ht="24" customHeight="1">
      <c r="A56" s="53" t="s">
        <v>275</v>
      </c>
      <c r="B56" s="51"/>
      <c r="C56" s="51"/>
      <c r="D56" s="2" t="s">
        <v>19</v>
      </c>
      <c r="E56" s="2" t="s">
        <v>276</v>
      </c>
      <c r="F56" s="2" t="s">
        <v>97</v>
      </c>
      <c r="G56" s="2" t="s">
        <v>10</v>
      </c>
      <c r="H56" s="1">
        <f>H57</f>
        <v>38.4</v>
      </c>
    </row>
    <row r="57" spans="1:8" ht="24" customHeight="1">
      <c r="A57" s="34" t="s">
        <v>237</v>
      </c>
      <c r="B57" s="50"/>
      <c r="C57" s="50"/>
      <c r="D57" s="2" t="s">
        <v>19</v>
      </c>
      <c r="E57" s="2" t="s">
        <v>276</v>
      </c>
      <c r="F57" s="2" t="s">
        <v>235</v>
      </c>
      <c r="G57" s="2" t="s">
        <v>10</v>
      </c>
      <c r="H57" s="1">
        <f>H58</f>
        <v>38.4</v>
      </c>
    </row>
    <row r="58" spans="1:8" ht="16.5" customHeight="1">
      <c r="A58" s="34" t="s">
        <v>113</v>
      </c>
      <c r="B58" s="24"/>
      <c r="C58" s="24"/>
      <c r="D58" s="2" t="s">
        <v>19</v>
      </c>
      <c r="E58" s="2" t="s">
        <v>276</v>
      </c>
      <c r="F58" s="2" t="s">
        <v>235</v>
      </c>
      <c r="G58" s="2" t="s">
        <v>116</v>
      </c>
      <c r="H58" s="1">
        <v>38.4</v>
      </c>
    </row>
    <row r="59" spans="1:8" ht="16.5" customHeight="1">
      <c r="A59" s="53" t="s">
        <v>196</v>
      </c>
      <c r="B59" s="56"/>
      <c r="C59" s="56"/>
      <c r="D59" s="2" t="s">
        <v>19</v>
      </c>
      <c r="E59" s="2" t="s">
        <v>199</v>
      </c>
      <c r="F59" s="2" t="s">
        <v>97</v>
      </c>
      <c r="G59" s="2" t="s">
        <v>10</v>
      </c>
      <c r="H59" s="1">
        <f>H60</f>
        <v>93</v>
      </c>
    </row>
    <row r="60" spans="1:8" ht="12.75">
      <c r="A60" s="34" t="s">
        <v>237</v>
      </c>
      <c r="B60" s="35"/>
      <c r="C60" s="35"/>
      <c r="D60" s="2" t="s">
        <v>19</v>
      </c>
      <c r="E60" s="2" t="s">
        <v>199</v>
      </c>
      <c r="F60" s="2" t="s">
        <v>235</v>
      </c>
      <c r="G60" s="2" t="s">
        <v>10</v>
      </c>
      <c r="H60" s="1">
        <f>H61</f>
        <v>93</v>
      </c>
    </row>
    <row r="61" spans="1:8" ht="26.25" customHeight="1">
      <c r="A61" s="34" t="s">
        <v>236</v>
      </c>
      <c r="B61" s="35"/>
      <c r="C61" s="35"/>
      <c r="D61" s="2" t="s">
        <v>19</v>
      </c>
      <c r="E61" s="2" t="s">
        <v>199</v>
      </c>
      <c r="F61" s="2" t="s">
        <v>235</v>
      </c>
      <c r="G61" s="2" t="s">
        <v>39</v>
      </c>
      <c r="H61" s="1">
        <v>93</v>
      </c>
    </row>
    <row r="62" spans="1:8" ht="18.75" customHeight="1">
      <c r="A62" s="36" t="s">
        <v>178</v>
      </c>
      <c r="B62" s="35"/>
      <c r="C62" s="35"/>
      <c r="D62" s="2" t="s">
        <v>19</v>
      </c>
      <c r="E62" s="2" t="s">
        <v>179</v>
      </c>
      <c r="F62" s="2" t="s">
        <v>97</v>
      </c>
      <c r="G62" s="2" t="s">
        <v>10</v>
      </c>
      <c r="H62" s="1">
        <f>H63</f>
        <v>0</v>
      </c>
    </row>
    <row r="63" spans="1:8" ht="15.75" customHeight="1">
      <c r="A63" s="38" t="s">
        <v>295</v>
      </c>
      <c r="B63" s="39"/>
      <c r="C63" s="39"/>
      <c r="D63" s="2" t="s">
        <v>19</v>
      </c>
      <c r="E63" s="2" t="s">
        <v>297</v>
      </c>
      <c r="F63" s="2" t="s">
        <v>97</v>
      </c>
      <c r="G63" s="2" t="s">
        <v>10</v>
      </c>
      <c r="H63" s="1">
        <f>H64</f>
        <v>0</v>
      </c>
    </row>
    <row r="64" spans="1:8" ht="15.75" customHeight="1">
      <c r="A64" s="44" t="s">
        <v>58</v>
      </c>
      <c r="B64" s="52"/>
      <c r="C64" s="52"/>
      <c r="D64" s="2" t="s">
        <v>19</v>
      </c>
      <c r="E64" s="2" t="s">
        <v>297</v>
      </c>
      <c r="F64" s="2" t="s">
        <v>298</v>
      </c>
      <c r="G64" s="2" t="s">
        <v>10</v>
      </c>
      <c r="H64" s="1">
        <f>H65</f>
        <v>0</v>
      </c>
    </row>
    <row r="65" spans="1:8" ht="27" customHeight="1">
      <c r="A65" s="34" t="s">
        <v>296</v>
      </c>
      <c r="B65" s="35"/>
      <c r="C65" s="35"/>
      <c r="D65" s="2" t="s">
        <v>19</v>
      </c>
      <c r="E65" s="2" t="s">
        <v>297</v>
      </c>
      <c r="F65" s="2" t="s">
        <v>298</v>
      </c>
      <c r="G65" s="2" t="s">
        <v>299</v>
      </c>
      <c r="H65" s="1">
        <v>0</v>
      </c>
    </row>
    <row r="66" spans="1:8" ht="27" customHeight="1">
      <c r="A66" s="36" t="s">
        <v>22</v>
      </c>
      <c r="B66" s="43"/>
      <c r="C66" s="43"/>
      <c r="D66" s="2" t="s">
        <v>19</v>
      </c>
      <c r="E66" s="2" t="s">
        <v>61</v>
      </c>
      <c r="F66" s="2" t="s">
        <v>97</v>
      </c>
      <c r="G66" s="2" t="s">
        <v>10</v>
      </c>
      <c r="H66" s="1">
        <f>H70+H67</f>
        <v>5080</v>
      </c>
    </row>
    <row r="67" spans="1:8" ht="27" customHeight="1">
      <c r="A67" s="31" t="s">
        <v>23</v>
      </c>
      <c r="B67" s="67"/>
      <c r="C67" s="68"/>
      <c r="D67" s="2" t="s">
        <v>19</v>
      </c>
      <c r="E67" s="2" t="s">
        <v>63</v>
      </c>
      <c r="F67" s="2" t="s">
        <v>97</v>
      </c>
      <c r="G67" s="2" t="s">
        <v>10</v>
      </c>
      <c r="H67" s="1">
        <f>H68</f>
        <v>420</v>
      </c>
    </row>
    <row r="68" spans="1:8" ht="27" customHeight="1">
      <c r="A68" s="31" t="s">
        <v>139</v>
      </c>
      <c r="B68" s="32"/>
      <c r="C68" s="33"/>
      <c r="D68" s="2" t="s">
        <v>19</v>
      </c>
      <c r="E68" s="2" t="s">
        <v>63</v>
      </c>
      <c r="F68" s="2" t="s">
        <v>140</v>
      </c>
      <c r="G68" s="2" t="s">
        <v>10</v>
      </c>
      <c r="H68" s="1">
        <f>H69</f>
        <v>420</v>
      </c>
    </row>
    <row r="69" spans="1:8" ht="27" customHeight="1">
      <c r="A69" s="31" t="s">
        <v>492</v>
      </c>
      <c r="B69" s="32"/>
      <c r="C69" s="33"/>
      <c r="D69" s="2" t="s">
        <v>19</v>
      </c>
      <c r="E69" s="2" t="s">
        <v>63</v>
      </c>
      <c r="F69" s="2" t="s">
        <v>140</v>
      </c>
      <c r="G69" s="2" t="s">
        <v>43</v>
      </c>
      <c r="H69" s="1">
        <v>420</v>
      </c>
    </row>
    <row r="70" spans="1:8" ht="27" customHeight="1">
      <c r="A70" s="34" t="s">
        <v>24</v>
      </c>
      <c r="B70" s="35"/>
      <c r="C70" s="35"/>
      <c r="D70" s="2" t="s">
        <v>19</v>
      </c>
      <c r="E70" s="2" t="s">
        <v>109</v>
      </c>
      <c r="F70" s="2" t="s">
        <v>97</v>
      </c>
      <c r="G70" s="2" t="s">
        <v>10</v>
      </c>
      <c r="H70" s="1">
        <f>H71+H73</f>
        <v>4660</v>
      </c>
    </row>
    <row r="71" spans="1:8" ht="27" customHeight="1">
      <c r="A71" s="34" t="s">
        <v>110</v>
      </c>
      <c r="B71" s="35"/>
      <c r="C71" s="35"/>
      <c r="D71" s="2" t="s">
        <v>19</v>
      </c>
      <c r="E71" s="2" t="s">
        <v>109</v>
      </c>
      <c r="F71" s="2" t="s">
        <v>111</v>
      </c>
      <c r="G71" s="2" t="s">
        <v>10</v>
      </c>
      <c r="H71" s="1">
        <f>H72</f>
        <v>0</v>
      </c>
    </row>
    <row r="72" spans="1:8" ht="82.5" customHeight="1">
      <c r="A72" s="34" t="s">
        <v>112</v>
      </c>
      <c r="B72" s="35"/>
      <c r="C72" s="35"/>
      <c r="D72" s="2" t="s">
        <v>19</v>
      </c>
      <c r="E72" s="2" t="s">
        <v>109</v>
      </c>
      <c r="F72" s="2" t="s">
        <v>111</v>
      </c>
      <c r="G72" s="2" t="s">
        <v>44</v>
      </c>
      <c r="H72" s="1">
        <v>0</v>
      </c>
    </row>
    <row r="73" spans="1:8" ht="82.5" customHeight="1">
      <c r="A73" s="31" t="s">
        <v>497</v>
      </c>
      <c r="B73" s="32"/>
      <c r="C73" s="33"/>
      <c r="D73" s="2" t="s">
        <v>19</v>
      </c>
      <c r="E73" s="2" t="s">
        <v>109</v>
      </c>
      <c r="F73" s="2" t="s">
        <v>498</v>
      </c>
      <c r="G73" s="2" t="s">
        <v>10</v>
      </c>
      <c r="H73" s="1">
        <f>H74+H75+H76+H77+H78</f>
        <v>4660</v>
      </c>
    </row>
    <row r="74" spans="1:8" ht="82.5" customHeight="1">
      <c r="A74" s="31" t="s">
        <v>499</v>
      </c>
      <c r="B74" s="32"/>
      <c r="C74" s="33"/>
      <c r="D74" s="2" t="s">
        <v>19</v>
      </c>
      <c r="E74" s="2" t="s">
        <v>109</v>
      </c>
      <c r="F74" s="2" t="s">
        <v>498</v>
      </c>
      <c r="G74" s="2" t="s">
        <v>44</v>
      </c>
      <c r="H74" s="1">
        <v>695</v>
      </c>
    </row>
    <row r="75" spans="1:8" ht="24" customHeight="1">
      <c r="A75" s="31" t="s">
        <v>501</v>
      </c>
      <c r="B75" s="32"/>
      <c r="C75" s="33"/>
      <c r="D75" s="2" t="s">
        <v>19</v>
      </c>
      <c r="E75" s="2" t="s">
        <v>109</v>
      </c>
      <c r="F75" s="2" t="s">
        <v>498</v>
      </c>
      <c r="G75" s="2" t="s">
        <v>502</v>
      </c>
      <c r="H75" s="1">
        <v>1387</v>
      </c>
    </row>
    <row r="76" spans="1:8" ht="16.5" customHeight="1">
      <c r="A76" s="31" t="s">
        <v>503</v>
      </c>
      <c r="B76" s="32"/>
      <c r="C76" s="33"/>
      <c r="D76" s="2" t="s">
        <v>19</v>
      </c>
      <c r="E76" s="2" t="s">
        <v>109</v>
      </c>
      <c r="F76" s="2" t="s">
        <v>498</v>
      </c>
      <c r="G76" s="2" t="s">
        <v>504</v>
      </c>
      <c r="H76" s="1">
        <v>1620</v>
      </c>
    </row>
    <row r="77" spans="1:8" ht="25.5" customHeight="1">
      <c r="A77" s="31" t="s">
        <v>505</v>
      </c>
      <c r="B77" s="32"/>
      <c r="C77" s="33"/>
      <c r="D77" s="2" t="s">
        <v>19</v>
      </c>
      <c r="E77" s="2" t="s">
        <v>109</v>
      </c>
      <c r="F77" s="2" t="s">
        <v>498</v>
      </c>
      <c r="G77" s="2" t="s">
        <v>506</v>
      </c>
      <c r="H77" s="1">
        <v>680</v>
      </c>
    </row>
    <row r="78" spans="1:8" ht="24" customHeight="1">
      <c r="A78" s="31" t="s">
        <v>507</v>
      </c>
      <c r="B78" s="32"/>
      <c r="C78" s="33"/>
      <c r="D78" s="2" t="s">
        <v>19</v>
      </c>
      <c r="E78" s="2" t="s">
        <v>109</v>
      </c>
      <c r="F78" s="2" t="s">
        <v>498</v>
      </c>
      <c r="G78" s="2" t="s">
        <v>508</v>
      </c>
      <c r="H78" s="1">
        <v>278</v>
      </c>
    </row>
    <row r="79" spans="1:8" ht="18" customHeight="1">
      <c r="A79" s="36" t="s">
        <v>122</v>
      </c>
      <c r="B79" s="37"/>
      <c r="C79" s="37"/>
      <c r="D79" s="2" t="s">
        <v>19</v>
      </c>
      <c r="E79" s="2" t="s">
        <v>123</v>
      </c>
      <c r="F79" s="2" t="s">
        <v>97</v>
      </c>
      <c r="G79" s="2" t="s">
        <v>10</v>
      </c>
      <c r="H79" s="1">
        <f>H80</f>
        <v>4951</v>
      </c>
    </row>
    <row r="80" spans="1:8" ht="18" customHeight="1">
      <c r="A80" s="44" t="s">
        <v>124</v>
      </c>
      <c r="B80" s="24"/>
      <c r="C80" s="24"/>
      <c r="D80" s="2" t="s">
        <v>19</v>
      </c>
      <c r="E80" s="2" t="s">
        <v>125</v>
      </c>
      <c r="F80" s="2" t="s">
        <v>97</v>
      </c>
      <c r="G80" s="2" t="s">
        <v>10</v>
      </c>
      <c r="H80" s="1">
        <f>H81</f>
        <v>4951</v>
      </c>
    </row>
    <row r="81" spans="1:8" ht="16.5" customHeight="1">
      <c r="A81" s="34" t="s">
        <v>130</v>
      </c>
      <c r="B81" s="34"/>
      <c r="C81" s="34"/>
      <c r="D81" s="9" t="s">
        <v>19</v>
      </c>
      <c r="E81" s="9" t="s">
        <v>125</v>
      </c>
      <c r="F81" s="9" t="s">
        <v>131</v>
      </c>
      <c r="G81" s="2" t="s">
        <v>10</v>
      </c>
      <c r="H81" s="1">
        <f>H82</f>
        <v>4951</v>
      </c>
    </row>
    <row r="82" spans="1:8" ht="50.25" customHeight="1">
      <c r="A82" s="34" t="s">
        <v>113</v>
      </c>
      <c r="B82" s="35"/>
      <c r="C82" s="35"/>
      <c r="D82" s="9" t="s">
        <v>19</v>
      </c>
      <c r="E82" s="9" t="s">
        <v>125</v>
      </c>
      <c r="F82" s="9" t="s">
        <v>131</v>
      </c>
      <c r="G82" s="2" t="s">
        <v>116</v>
      </c>
      <c r="H82" s="1">
        <v>4951</v>
      </c>
    </row>
    <row r="83" spans="1:8" ht="26.25" customHeight="1">
      <c r="A83" s="36" t="s">
        <v>17</v>
      </c>
      <c r="B83" s="36"/>
      <c r="C83" s="36"/>
      <c r="D83" s="9" t="s">
        <v>19</v>
      </c>
      <c r="E83" s="9" t="s">
        <v>89</v>
      </c>
      <c r="F83" s="2" t="s">
        <v>97</v>
      </c>
      <c r="G83" s="2" t="s">
        <v>10</v>
      </c>
      <c r="H83" s="1">
        <f>H84</f>
        <v>36</v>
      </c>
    </row>
    <row r="84" spans="1:8" ht="16.5" customHeight="1">
      <c r="A84" s="38" t="s">
        <v>103</v>
      </c>
      <c r="B84" s="38"/>
      <c r="C84" s="38"/>
      <c r="D84" s="9" t="s">
        <v>19</v>
      </c>
      <c r="E84" s="2" t="s">
        <v>108</v>
      </c>
      <c r="F84" s="9" t="s">
        <v>97</v>
      </c>
      <c r="G84" s="9" t="s">
        <v>10</v>
      </c>
      <c r="H84" s="1">
        <f>H85</f>
        <v>36</v>
      </c>
    </row>
    <row r="85" spans="1:8" ht="52.5" customHeight="1">
      <c r="A85" s="34" t="s">
        <v>104</v>
      </c>
      <c r="B85" s="35"/>
      <c r="C85" s="35"/>
      <c r="D85" s="9" t="s">
        <v>19</v>
      </c>
      <c r="E85" s="2" t="s">
        <v>108</v>
      </c>
      <c r="F85" s="9" t="s">
        <v>105</v>
      </c>
      <c r="G85" s="9" t="s">
        <v>10</v>
      </c>
      <c r="H85" s="1">
        <f>H86</f>
        <v>36</v>
      </c>
    </row>
    <row r="86" spans="1:8" ht="23.25" customHeight="1">
      <c r="A86" s="34" t="s">
        <v>106</v>
      </c>
      <c r="B86" s="35"/>
      <c r="C86" s="35"/>
      <c r="D86" s="9" t="s">
        <v>19</v>
      </c>
      <c r="E86" s="2" t="s">
        <v>108</v>
      </c>
      <c r="F86" s="9" t="s">
        <v>105</v>
      </c>
      <c r="G86" s="9" t="s">
        <v>107</v>
      </c>
      <c r="H86" s="1">
        <v>36</v>
      </c>
    </row>
    <row r="87" spans="1:8" ht="48" customHeight="1">
      <c r="A87" s="57" t="s">
        <v>255</v>
      </c>
      <c r="B87" s="58"/>
      <c r="C87" s="58"/>
      <c r="D87" s="13" t="s">
        <v>26</v>
      </c>
      <c r="E87" s="2"/>
      <c r="F87" s="2"/>
      <c r="G87" s="2"/>
      <c r="H87" s="14">
        <f>H114+H110+H103+H88+H99</f>
        <v>20172</v>
      </c>
    </row>
    <row r="88" spans="1:8" ht="49.5" customHeight="1">
      <c r="A88" s="49" t="s">
        <v>202</v>
      </c>
      <c r="B88" s="50"/>
      <c r="C88" s="50"/>
      <c r="D88" s="18" t="s">
        <v>26</v>
      </c>
      <c r="E88" s="2" t="s">
        <v>11</v>
      </c>
      <c r="F88" s="2" t="s">
        <v>97</v>
      </c>
      <c r="G88" s="2" t="s">
        <v>10</v>
      </c>
      <c r="H88" s="19">
        <f>H89+H92+H96</f>
        <v>8571.599999999999</v>
      </c>
    </row>
    <row r="89" spans="1:8" ht="27" customHeight="1">
      <c r="A89" s="56" t="s">
        <v>348</v>
      </c>
      <c r="B89" s="51"/>
      <c r="C89" s="51"/>
      <c r="D89" s="9" t="s">
        <v>26</v>
      </c>
      <c r="E89" s="2" t="s">
        <v>349</v>
      </c>
      <c r="F89" s="2" t="s">
        <v>97</v>
      </c>
      <c r="G89" s="2" t="s">
        <v>10</v>
      </c>
      <c r="H89" s="1">
        <f>H90</f>
        <v>382.9</v>
      </c>
    </row>
    <row r="90" spans="1:8" ht="16.5" customHeight="1">
      <c r="A90" s="34" t="s">
        <v>98</v>
      </c>
      <c r="B90" s="34"/>
      <c r="C90" s="34"/>
      <c r="D90" s="9" t="s">
        <v>26</v>
      </c>
      <c r="E90" s="2" t="s">
        <v>349</v>
      </c>
      <c r="F90" s="2" t="s">
        <v>99</v>
      </c>
      <c r="G90" s="2" t="s">
        <v>10</v>
      </c>
      <c r="H90" s="1">
        <f>H91</f>
        <v>382.9</v>
      </c>
    </row>
    <row r="91" spans="1:8" ht="37.5" customHeight="1">
      <c r="A91" s="34" t="s">
        <v>350</v>
      </c>
      <c r="B91" s="24"/>
      <c r="C91" s="24"/>
      <c r="D91" s="9" t="s">
        <v>26</v>
      </c>
      <c r="E91" s="2" t="s">
        <v>349</v>
      </c>
      <c r="F91" s="2" t="s">
        <v>99</v>
      </c>
      <c r="G91" s="2" t="s">
        <v>52</v>
      </c>
      <c r="H91" s="1">
        <v>382.9</v>
      </c>
    </row>
    <row r="92" spans="1:8" ht="50.25" customHeight="1">
      <c r="A92" s="39" t="s">
        <v>254</v>
      </c>
      <c r="B92" s="39"/>
      <c r="C92" s="39"/>
      <c r="D92" s="9" t="s">
        <v>26</v>
      </c>
      <c r="E92" s="2" t="s">
        <v>205</v>
      </c>
      <c r="F92" s="2" t="s">
        <v>97</v>
      </c>
      <c r="G92" s="2" t="s">
        <v>10</v>
      </c>
      <c r="H92" s="1">
        <f>H93</f>
        <v>494.20000000000005</v>
      </c>
    </row>
    <row r="93" spans="1:8" ht="28.5" customHeight="1">
      <c r="A93" s="35" t="s">
        <v>98</v>
      </c>
      <c r="B93" s="35"/>
      <c r="C93" s="35"/>
      <c r="D93" s="9" t="s">
        <v>26</v>
      </c>
      <c r="E93" s="2" t="s">
        <v>205</v>
      </c>
      <c r="F93" s="2" t="s">
        <v>99</v>
      </c>
      <c r="G93" s="2" t="s">
        <v>10</v>
      </c>
      <c r="H93" s="1">
        <f>H94+H95</f>
        <v>494.20000000000005</v>
      </c>
    </row>
    <row r="94" spans="1:8" ht="18" customHeight="1">
      <c r="A94" s="35" t="s">
        <v>102</v>
      </c>
      <c r="B94" s="35"/>
      <c r="C94" s="35"/>
      <c r="D94" s="9" t="s">
        <v>26</v>
      </c>
      <c r="E94" s="2" t="s">
        <v>205</v>
      </c>
      <c r="F94" s="2" t="s">
        <v>99</v>
      </c>
      <c r="G94" s="2" t="s">
        <v>42</v>
      </c>
      <c r="H94" s="1">
        <v>148.1</v>
      </c>
    </row>
    <row r="95" spans="1:8" ht="18" customHeight="1">
      <c r="A95" s="35" t="s">
        <v>203</v>
      </c>
      <c r="B95" s="35"/>
      <c r="C95" s="35"/>
      <c r="D95" s="9" t="s">
        <v>26</v>
      </c>
      <c r="E95" s="2" t="s">
        <v>205</v>
      </c>
      <c r="F95" s="2" t="s">
        <v>99</v>
      </c>
      <c r="G95" s="2" t="s">
        <v>12</v>
      </c>
      <c r="H95" s="1">
        <v>346.1</v>
      </c>
    </row>
    <row r="96" spans="1:8" ht="28.5" customHeight="1">
      <c r="A96" s="38" t="s">
        <v>100</v>
      </c>
      <c r="B96" s="38"/>
      <c r="C96" s="38"/>
      <c r="D96" s="2" t="s">
        <v>26</v>
      </c>
      <c r="E96" s="2" t="s">
        <v>101</v>
      </c>
      <c r="F96" s="2" t="s">
        <v>97</v>
      </c>
      <c r="G96" s="2" t="s">
        <v>10</v>
      </c>
      <c r="H96" s="1">
        <f>H97</f>
        <v>7694.499999999999</v>
      </c>
    </row>
    <row r="97" spans="1:8" ht="53.25" customHeight="1">
      <c r="A97" s="34" t="s">
        <v>98</v>
      </c>
      <c r="B97" s="34"/>
      <c r="C97" s="34"/>
      <c r="D97" s="2" t="s">
        <v>26</v>
      </c>
      <c r="E97" s="2" t="s">
        <v>101</v>
      </c>
      <c r="F97" s="2" t="s">
        <v>99</v>
      </c>
      <c r="G97" s="2" t="s">
        <v>10</v>
      </c>
      <c r="H97" s="1">
        <f>H98</f>
        <v>7694.499999999999</v>
      </c>
    </row>
    <row r="98" spans="1:8" ht="49.5" customHeight="1">
      <c r="A98" s="34" t="s">
        <v>102</v>
      </c>
      <c r="B98" s="35"/>
      <c r="C98" s="35"/>
      <c r="D98" s="2" t="s">
        <v>26</v>
      </c>
      <c r="E98" s="2" t="s">
        <v>101</v>
      </c>
      <c r="F98" s="2" t="s">
        <v>99</v>
      </c>
      <c r="G98" s="2" t="s">
        <v>42</v>
      </c>
      <c r="H98" s="1">
        <f>6831.5+81.9+1146.4-365.3</f>
        <v>7694.499999999999</v>
      </c>
    </row>
    <row r="99" spans="1:8" ht="27" customHeight="1">
      <c r="A99" s="25" t="s">
        <v>288</v>
      </c>
      <c r="B99" s="26"/>
      <c r="C99" s="27"/>
      <c r="D99" s="2" t="s">
        <v>26</v>
      </c>
      <c r="E99" s="2" t="s">
        <v>289</v>
      </c>
      <c r="F99" s="2" t="s">
        <v>97</v>
      </c>
      <c r="G99" s="2" t="s">
        <v>10</v>
      </c>
      <c r="H99" s="1">
        <f>H100</f>
        <v>340.5</v>
      </c>
    </row>
    <row r="100" spans="1:8" ht="50.25" customHeight="1">
      <c r="A100" s="28" t="s">
        <v>517</v>
      </c>
      <c r="B100" s="29"/>
      <c r="C100" s="30"/>
      <c r="D100" s="2" t="s">
        <v>26</v>
      </c>
      <c r="E100" s="2" t="s">
        <v>519</v>
      </c>
      <c r="F100" s="2" t="s">
        <v>97</v>
      </c>
      <c r="G100" s="2" t="s">
        <v>10</v>
      </c>
      <c r="H100" s="1">
        <f>H101</f>
        <v>340.5</v>
      </c>
    </row>
    <row r="101" spans="1:8" ht="27.75" customHeight="1">
      <c r="A101" s="31" t="s">
        <v>331</v>
      </c>
      <c r="B101" s="32"/>
      <c r="C101" s="33"/>
      <c r="D101" s="2" t="s">
        <v>26</v>
      </c>
      <c r="E101" s="2" t="s">
        <v>519</v>
      </c>
      <c r="F101" s="2" t="s">
        <v>463</v>
      </c>
      <c r="G101" s="2" t="s">
        <v>10</v>
      </c>
      <c r="H101" s="1">
        <f>H102</f>
        <v>340.5</v>
      </c>
    </row>
    <row r="102" spans="1:8" ht="42" customHeight="1">
      <c r="A102" s="31" t="s">
        <v>518</v>
      </c>
      <c r="B102" s="32"/>
      <c r="C102" s="33"/>
      <c r="D102" s="2" t="s">
        <v>26</v>
      </c>
      <c r="E102" s="2" t="s">
        <v>519</v>
      </c>
      <c r="F102" s="2" t="s">
        <v>463</v>
      </c>
      <c r="G102" s="2" t="s">
        <v>520</v>
      </c>
      <c r="H102" s="1">
        <v>340.5</v>
      </c>
    </row>
    <row r="103" spans="1:8" ht="50.25" customHeight="1">
      <c r="A103" s="36" t="s">
        <v>163</v>
      </c>
      <c r="B103" s="37"/>
      <c r="C103" s="37"/>
      <c r="D103" s="2" t="s">
        <v>26</v>
      </c>
      <c r="E103" s="2" t="s">
        <v>170</v>
      </c>
      <c r="F103" s="2" t="s">
        <v>97</v>
      </c>
      <c r="G103" s="2" t="s">
        <v>10</v>
      </c>
      <c r="H103" s="1">
        <f>H107+H104</f>
        <v>160.9</v>
      </c>
    </row>
    <row r="104" spans="1:8" ht="76.5" customHeight="1">
      <c r="A104" s="38" t="s">
        <v>193</v>
      </c>
      <c r="B104" s="39"/>
      <c r="C104" s="39"/>
      <c r="D104" s="2" t="s">
        <v>26</v>
      </c>
      <c r="E104" s="9" t="s">
        <v>194</v>
      </c>
      <c r="F104" s="9" t="s">
        <v>97</v>
      </c>
      <c r="G104" s="9" t="s">
        <v>10</v>
      </c>
      <c r="H104" s="1">
        <f>H105</f>
        <v>106.4</v>
      </c>
    </row>
    <row r="105" spans="1:8" ht="26.25" customHeight="1">
      <c r="A105" s="34" t="s">
        <v>243</v>
      </c>
      <c r="B105" s="35"/>
      <c r="C105" s="35"/>
      <c r="D105" s="2" t="s">
        <v>26</v>
      </c>
      <c r="E105" s="9" t="s">
        <v>194</v>
      </c>
      <c r="F105" s="9" t="s">
        <v>195</v>
      </c>
      <c r="G105" s="9" t="s">
        <v>10</v>
      </c>
      <c r="H105" s="1">
        <f>H106</f>
        <v>106.4</v>
      </c>
    </row>
    <row r="106" spans="1:8" ht="56.25" customHeight="1">
      <c r="A106" s="34" t="s">
        <v>244</v>
      </c>
      <c r="B106" s="35"/>
      <c r="C106" s="35"/>
      <c r="D106" s="2" t="s">
        <v>26</v>
      </c>
      <c r="E106" s="9" t="s">
        <v>194</v>
      </c>
      <c r="F106" s="9" t="s">
        <v>195</v>
      </c>
      <c r="G106" s="9" t="s">
        <v>40</v>
      </c>
      <c r="H106" s="1">
        <v>106.4</v>
      </c>
    </row>
    <row r="107" spans="1:8" ht="54.75" customHeight="1">
      <c r="A107" s="53" t="s">
        <v>275</v>
      </c>
      <c r="B107" s="51"/>
      <c r="C107" s="51"/>
      <c r="D107" s="2" t="s">
        <v>26</v>
      </c>
      <c r="E107" s="2" t="s">
        <v>276</v>
      </c>
      <c r="F107" s="2" t="s">
        <v>97</v>
      </c>
      <c r="G107" s="2" t="s">
        <v>10</v>
      </c>
      <c r="H107" s="1">
        <f>H108</f>
        <v>54.5</v>
      </c>
    </row>
    <row r="108" spans="1:8" ht="58.5" customHeight="1">
      <c r="A108" s="34" t="s">
        <v>237</v>
      </c>
      <c r="B108" s="50"/>
      <c r="C108" s="50"/>
      <c r="D108" s="2" t="s">
        <v>26</v>
      </c>
      <c r="E108" s="2" t="s">
        <v>276</v>
      </c>
      <c r="F108" s="2" t="s">
        <v>235</v>
      </c>
      <c r="G108" s="2" t="s">
        <v>10</v>
      </c>
      <c r="H108" s="1">
        <f>H109</f>
        <v>54.5</v>
      </c>
    </row>
    <row r="109" spans="1:8" ht="30.75" customHeight="1">
      <c r="A109" s="34" t="s">
        <v>113</v>
      </c>
      <c r="B109" s="24"/>
      <c r="C109" s="24"/>
      <c r="D109" s="2" t="s">
        <v>26</v>
      </c>
      <c r="E109" s="2" t="s">
        <v>276</v>
      </c>
      <c r="F109" s="2" t="s">
        <v>235</v>
      </c>
      <c r="G109" s="2" t="s">
        <v>116</v>
      </c>
      <c r="H109" s="1">
        <v>54.5</v>
      </c>
    </row>
    <row r="110" spans="1:8" ht="30.75" customHeight="1">
      <c r="A110" s="36" t="s">
        <v>178</v>
      </c>
      <c r="B110" s="35"/>
      <c r="C110" s="35"/>
      <c r="D110" s="2" t="s">
        <v>26</v>
      </c>
      <c r="E110" s="2" t="s">
        <v>179</v>
      </c>
      <c r="F110" s="2" t="s">
        <v>97</v>
      </c>
      <c r="G110" s="2" t="s">
        <v>10</v>
      </c>
      <c r="H110" s="1">
        <f>H111</f>
        <v>0</v>
      </c>
    </row>
    <row r="111" spans="1:8" ht="30.75" customHeight="1">
      <c r="A111" s="36" t="s">
        <v>295</v>
      </c>
      <c r="B111" s="35"/>
      <c r="C111" s="35"/>
      <c r="D111" s="2" t="s">
        <v>26</v>
      </c>
      <c r="E111" s="2" t="s">
        <v>297</v>
      </c>
      <c r="F111" s="2" t="s">
        <v>97</v>
      </c>
      <c r="G111" s="2" t="s">
        <v>10</v>
      </c>
      <c r="H111" s="1">
        <f>H112</f>
        <v>0</v>
      </c>
    </row>
    <row r="112" spans="1:8" ht="30.75" customHeight="1">
      <c r="A112" s="53" t="s">
        <v>58</v>
      </c>
      <c r="B112" s="56"/>
      <c r="C112" s="56"/>
      <c r="D112" s="2" t="s">
        <v>26</v>
      </c>
      <c r="E112" s="2" t="s">
        <v>297</v>
      </c>
      <c r="F112" s="2" t="s">
        <v>298</v>
      </c>
      <c r="G112" s="2" t="s">
        <v>10</v>
      </c>
      <c r="H112" s="1">
        <f>H113</f>
        <v>0</v>
      </c>
    </row>
    <row r="113" spans="1:8" ht="30.75" customHeight="1">
      <c r="A113" s="34" t="s">
        <v>296</v>
      </c>
      <c r="B113" s="35"/>
      <c r="C113" s="35"/>
      <c r="D113" s="2" t="s">
        <v>26</v>
      </c>
      <c r="E113" s="2" t="s">
        <v>297</v>
      </c>
      <c r="F113" s="2" t="s">
        <v>298</v>
      </c>
      <c r="G113" s="2" t="s">
        <v>299</v>
      </c>
      <c r="H113" s="1">
        <v>0</v>
      </c>
    </row>
    <row r="114" spans="1:8" ht="30.75" customHeight="1">
      <c r="A114" s="36" t="s">
        <v>22</v>
      </c>
      <c r="B114" s="43"/>
      <c r="C114" s="43"/>
      <c r="D114" s="2" t="s">
        <v>26</v>
      </c>
      <c r="E114" s="2" t="s">
        <v>61</v>
      </c>
      <c r="F114" s="2" t="s">
        <v>97</v>
      </c>
      <c r="G114" s="2" t="s">
        <v>10</v>
      </c>
      <c r="H114" s="1">
        <f>H118+H115</f>
        <v>11099</v>
      </c>
    </row>
    <row r="115" spans="1:8" ht="30.75" customHeight="1">
      <c r="A115" s="31" t="s">
        <v>23</v>
      </c>
      <c r="B115" s="67"/>
      <c r="C115" s="68"/>
      <c r="D115" s="2" t="s">
        <v>26</v>
      </c>
      <c r="E115" s="2" t="s">
        <v>63</v>
      </c>
      <c r="F115" s="2" t="s">
        <v>97</v>
      </c>
      <c r="G115" s="2" t="s">
        <v>10</v>
      </c>
      <c r="H115" s="1">
        <f>H116</f>
        <v>504</v>
      </c>
    </row>
    <row r="116" spans="1:8" ht="30.75" customHeight="1">
      <c r="A116" s="31" t="s">
        <v>139</v>
      </c>
      <c r="B116" s="32"/>
      <c r="C116" s="33"/>
      <c r="D116" s="2" t="s">
        <v>26</v>
      </c>
      <c r="E116" s="2" t="s">
        <v>63</v>
      </c>
      <c r="F116" s="2" t="s">
        <v>140</v>
      </c>
      <c r="G116" s="2" t="s">
        <v>10</v>
      </c>
      <c r="H116" s="1">
        <f>H117</f>
        <v>504</v>
      </c>
    </row>
    <row r="117" spans="1:8" ht="30.75" customHeight="1">
      <c r="A117" s="31" t="s">
        <v>492</v>
      </c>
      <c r="B117" s="32"/>
      <c r="C117" s="33"/>
      <c r="D117" s="2" t="s">
        <v>26</v>
      </c>
      <c r="E117" s="2" t="s">
        <v>63</v>
      </c>
      <c r="F117" s="2" t="s">
        <v>140</v>
      </c>
      <c r="G117" s="2" t="s">
        <v>43</v>
      </c>
      <c r="H117" s="1">
        <v>504</v>
      </c>
    </row>
    <row r="118" spans="1:8" ht="30.75" customHeight="1">
      <c r="A118" s="38" t="s">
        <v>24</v>
      </c>
      <c r="B118" s="39"/>
      <c r="C118" s="39"/>
      <c r="D118" s="2" t="s">
        <v>26</v>
      </c>
      <c r="E118" s="2" t="s">
        <v>109</v>
      </c>
      <c r="F118" s="2" t="s">
        <v>97</v>
      </c>
      <c r="G118" s="2" t="s">
        <v>10</v>
      </c>
      <c r="H118" s="1">
        <f>H119+H121</f>
        <v>10595</v>
      </c>
    </row>
    <row r="119" spans="1:8" ht="30" customHeight="1">
      <c r="A119" s="34" t="s">
        <v>110</v>
      </c>
      <c r="B119" s="35"/>
      <c r="C119" s="35"/>
      <c r="D119" s="2" t="s">
        <v>26</v>
      </c>
      <c r="E119" s="2" t="s">
        <v>109</v>
      </c>
      <c r="F119" s="2" t="s">
        <v>111</v>
      </c>
      <c r="G119" s="2" t="s">
        <v>10</v>
      </c>
      <c r="H119" s="1">
        <f>H120</f>
        <v>0</v>
      </c>
    </row>
    <row r="120" spans="1:8" ht="47.25" customHeight="1">
      <c r="A120" s="34" t="s">
        <v>112</v>
      </c>
      <c r="B120" s="35"/>
      <c r="C120" s="35"/>
      <c r="D120" s="2" t="s">
        <v>26</v>
      </c>
      <c r="E120" s="2" t="s">
        <v>109</v>
      </c>
      <c r="F120" s="2" t="s">
        <v>111</v>
      </c>
      <c r="G120" s="2" t="s">
        <v>44</v>
      </c>
      <c r="H120" s="1">
        <v>0</v>
      </c>
    </row>
    <row r="121" spans="1:8" ht="51.75" customHeight="1">
      <c r="A121" s="31" t="s">
        <v>497</v>
      </c>
      <c r="B121" s="32"/>
      <c r="C121" s="33"/>
      <c r="D121" s="2" t="s">
        <v>26</v>
      </c>
      <c r="E121" s="2" t="s">
        <v>109</v>
      </c>
      <c r="F121" s="2" t="s">
        <v>498</v>
      </c>
      <c r="G121" s="2" t="s">
        <v>10</v>
      </c>
      <c r="H121" s="1">
        <f>H122+H123+H124+H125+H126</f>
        <v>10595</v>
      </c>
    </row>
    <row r="122" spans="1:8" ht="26.25" customHeight="1">
      <c r="A122" s="31" t="s">
        <v>499</v>
      </c>
      <c r="B122" s="32"/>
      <c r="C122" s="33"/>
      <c r="D122" s="2" t="s">
        <v>26</v>
      </c>
      <c r="E122" s="2" t="s">
        <v>109</v>
      </c>
      <c r="F122" s="2" t="s">
        <v>498</v>
      </c>
      <c r="G122" s="2" t="s">
        <v>44</v>
      </c>
      <c r="H122" s="1">
        <v>1819.4</v>
      </c>
    </row>
    <row r="123" spans="1:8" ht="15" customHeight="1">
      <c r="A123" s="31" t="s">
        <v>501</v>
      </c>
      <c r="B123" s="32"/>
      <c r="C123" s="33"/>
      <c r="D123" s="2" t="s">
        <v>26</v>
      </c>
      <c r="E123" s="2" t="s">
        <v>109</v>
      </c>
      <c r="F123" s="2" t="s">
        <v>498</v>
      </c>
      <c r="G123" s="2" t="s">
        <v>502</v>
      </c>
      <c r="H123" s="1">
        <v>4168</v>
      </c>
    </row>
    <row r="124" spans="1:8" ht="50.25" customHeight="1">
      <c r="A124" s="31" t="s">
        <v>503</v>
      </c>
      <c r="B124" s="32"/>
      <c r="C124" s="33"/>
      <c r="D124" s="2" t="s">
        <v>26</v>
      </c>
      <c r="E124" s="2" t="s">
        <v>109</v>
      </c>
      <c r="F124" s="2" t="s">
        <v>498</v>
      </c>
      <c r="G124" s="2" t="s">
        <v>504</v>
      </c>
      <c r="H124" s="1">
        <v>1080</v>
      </c>
    </row>
    <row r="125" spans="1:8" ht="30" customHeight="1">
      <c r="A125" s="31" t="s">
        <v>505</v>
      </c>
      <c r="B125" s="32"/>
      <c r="C125" s="33"/>
      <c r="D125" s="2" t="s">
        <v>26</v>
      </c>
      <c r="E125" s="2" t="s">
        <v>109</v>
      </c>
      <c r="F125" s="2" t="s">
        <v>498</v>
      </c>
      <c r="G125" s="2" t="s">
        <v>506</v>
      </c>
      <c r="H125" s="1">
        <v>2315.6</v>
      </c>
    </row>
    <row r="126" spans="1:8" ht="12.75">
      <c r="A126" s="31" t="s">
        <v>507</v>
      </c>
      <c r="B126" s="32"/>
      <c r="C126" s="33"/>
      <c r="D126" s="2" t="s">
        <v>26</v>
      </c>
      <c r="E126" s="2" t="s">
        <v>109</v>
      </c>
      <c r="F126" s="2" t="s">
        <v>498</v>
      </c>
      <c r="G126" s="2" t="s">
        <v>508</v>
      </c>
      <c r="H126" s="1">
        <v>1212</v>
      </c>
    </row>
    <row r="127" spans="1:8" ht="39.75" customHeight="1">
      <c r="A127" s="57" t="s">
        <v>428</v>
      </c>
      <c r="B127" s="58"/>
      <c r="C127" s="58"/>
      <c r="D127" s="13" t="s">
        <v>36</v>
      </c>
      <c r="E127" s="2"/>
      <c r="F127" s="2"/>
      <c r="G127" s="2"/>
      <c r="H127" s="14">
        <f>H154+H150+H143+H128+H167+H139</f>
        <v>18970.9</v>
      </c>
    </row>
    <row r="128" spans="1:8" ht="64.5" customHeight="1">
      <c r="A128" s="49" t="s">
        <v>202</v>
      </c>
      <c r="B128" s="24"/>
      <c r="C128" s="24"/>
      <c r="D128" s="18" t="s">
        <v>36</v>
      </c>
      <c r="E128" s="2" t="s">
        <v>11</v>
      </c>
      <c r="F128" s="2" t="s">
        <v>97</v>
      </c>
      <c r="G128" s="2" t="s">
        <v>10</v>
      </c>
      <c r="H128" s="19">
        <f>H129+H132+H136</f>
        <v>8851</v>
      </c>
    </row>
    <row r="129" spans="1:8" ht="26.25" customHeight="1">
      <c r="A129" s="56" t="s">
        <v>348</v>
      </c>
      <c r="B129" s="51"/>
      <c r="C129" s="51"/>
      <c r="D129" s="9" t="s">
        <v>36</v>
      </c>
      <c r="E129" s="2" t="s">
        <v>349</v>
      </c>
      <c r="F129" s="2" t="s">
        <v>97</v>
      </c>
      <c r="G129" s="2" t="s">
        <v>10</v>
      </c>
      <c r="H129" s="1">
        <f>H130</f>
        <v>595.4</v>
      </c>
    </row>
    <row r="130" spans="1:8" ht="54.75" customHeight="1">
      <c r="A130" s="34" t="s">
        <v>98</v>
      </c>
      <c r="B130" s="34"/>
      <c r="C130" s="34"/>
      <c r="D130" s="9" t="s">
        <v>36</v>
      </c>
      <c r="E130" s="2" t="s">
        <v>349</v>
      </c>
      <c r="F130" s="2" t="s">
        <v>99</v>
      </c>
      <c r="G130" s="2" t="s">
        <v>10</v>
      </c>
      <c r="H130" s="1">
        <f>H131</f>
        <v>595.4</v>
      </c>
    </row>
    <row r="131" spans="1:8" ht="43.5" customHeight="1">
      <c r="A131" s="34" t="s">
        <v>350</v>
      </c>
      <c r="B131" s="24"/>
      <c r="C131" s="24"/>
      <c r="D131" s="9" t="s">
        <v>36</v>
      </c>
      <c r="E131" s="2" t="s">
        <v>349</v>
      </c>
      <c r="F131" s="2" t="s">
        <v>99</v>
      </c>
      <c r="G131" s="2" t="s">
        <v>52</v>
      </c>
      <c r="H131" s="1">
        <v>595.4</v>
      </c>
    </row>
    <row r="132" spans="1:8" ht="73.5" customHeight="1">
      <c r="A132" s="39" t="s">
        <v>254</v>
      </c>
      <c r="B132" s="39"/>
      <c r="C132" s="39"/>
      <c r="D132" s="9" t="s">
        <v>36</v>
      </c>
      <c r="E132" s="2" t="s">
        <v>205</v>
      </c>
      <c r="F132" s="2" t="s">
        <v>97</v>
      </c>
      <c r="G132" s="2" t="s">
        <v>10</v>
      </c>
      <c r="H132" s="1">
        <f>H133</f>
        <v>703.8</v>
      </c>
    </row>
    <row r="133" spans="1:8" ht="54" customHeight="1">
      <c r="A133" s="35" t="s">
        <v>98</v>
      </c>
      <c r="B133" s="35"/>
      <c r="C133" s="35"/>
      <c r="D133" s="9" t="s">
        <v>36</v>
      </c>
      <c r="E133" s="2" t="s">
        <v>205</v>
      </c>
      <c r="F133" s="2" t="s">
        <v>99</v>
      </c>
      <c r="G133" s="2" t="s">
        <v>10</v>
      </c>
      <c r="H133" s="1">
        <f>H134+H135</f>
        <v>703.8</v>
      </c>
    </row>
    <row r="134" spans="1:8" ht="51.75" customHeight="1">
      <c r="A134" s="35" t="s">
        <v>102</v>
      </c>
      <c r="B134" s="35"/>
      <c r="C134" s="35"/>
      <c r="D134" s="9" t="s">
        <v>36</v>
      </c>
      <c r="E134" s="2" t="s">
        <v>205</v>
      </c>
      <c r="F134" s="2" t="s">
        <v>99</v>
      </c>
      <c r="G134" s="2" t="s">
        <v>42</v>
      </c>
      <c r="H134" s="1">
        <v>202.7</v>
      </c>
    </row>
    <row r="135" spans="1:8" ht="63" customHeight="1">
      <c r="A135" s="35" t="s">
        <v>203</v>
      </c>
      <c r="B135" s="35"/>
      <c r="C135" s="35"/>
      <c r="D135" s="9" t="s">
        <v>36</v>
      </c>
      <c r="E135" s="2" t="s">
        <v>205</v>
      </c>
      <c r="F135" s="2" t="s">
        <v>99</v>
      </c>
      <c r="G135" s="2" t="s">
        <v>12</v>
      </c>
      <c r="H135" s="1">
        <v>501.1</v>
      </c>
    </row>
    <row r="136" spans="1:8" ht="39" customHeight="1">
      <c r="A136" s="38" t="s">
        <v>100</v>
      </c>
      <c r="B136" s="38"/>
      <c r="C136" s="38"/>
      <c r="D136" s="2" t="s">
        <v>36</v>
      </c>
      <c r="E136" s="2" t="s">
        <v>101</v>
      </c>
      <c r="F136" s="2" t="s">
        <v>97</v>
      </c>
      <c r="G136" s="2" t="s">
        <v>10</v>
      </c>
      <c r="H136" s="1">
        <f>H137</f>
        <v>7551.8</v>
      </c>
    </row>
    <row r="137" spans="1:8" ht="27.75" customHeight="1">
      <c r="A137" s="34" t="s">
        <v>98</v>
      </c>
      <c r="B137" s="34"/>
      <c r="C137" s="34"/>
      <c r="D137" s="2" t="s">
        <v>36</v>
      </c>
      <c r="E137" s="2" t="s">
        <v>101</v>
      </c>
      <c r="F137" s="2" t="s">
        <v>99</v>
      </c>
      <c r="G137" s="2" t="s">
        <v>10</v>
      </c>
      <c r="H137" s="1">
        <f>H138</f>
        <v>7551.8</v>
      </c>
    </row>
    <row r="138" spans="1:8" ht="17.25" customHeight="1">
      <c r="A138" s="34" t="s">
        <v>102</v>
      </c>
      <c r="B138" s="35"/>
      <c r="C138" s="35"/>
      <c r="D138" s="2" t="s">
        <v>36</v>
      </c>
      <c r="E138" s="2" t="s">
        <v>101</v>
      </c>
      <c r="F138" s="2" t="s">
        <v>99</v>
      </c>
      <c r="G138" s="2" t="s">
        <v>42</v>
      </c>
      <c r="H138" s="1">
        <f>6607+1310.1-365.3</f>
        <v>7551.8</v>
      </c>
    </row>
    <row r="139" spans="1:8" ht="12.75">
      <c r="A139" s="25" t="s">
        <v>288</v>
      </c>
      <c r="B139" s="26"/>
      <c r="C139" s="27"/>
      <c r="D139" s="2" t="s">
        <v>36</v>
      </c>
      <c r="E139" s="2" t="s">
        <v>289</v>
      </c>
      <c r="F139" s="2" t="s">
        <v>97</v>
      </c>
      <c r="G139" s="2" t="s">
        <v>10</v>
      </c>
      <c r="H139" s="1">
        <f>H140</f>
        <v>340.5</v>
      </c>
    </row>
    <row r="140" spans="1:8" ht="38.25" customHeight="1">
      <c r="A140" s="28" t="s">
        <v>517</v>
      </c>
      <c r="B140" s="29"/>
      <c r="C140" s="30"/>
      <c r="D140" s="2" t="s">
        <v>36</v>
      </c>
      <c r="E140" s="2" t="s">
        <v>519</v>
      </c>
      <c r="F140" s="2" t="s">
        <v>97</v>
      </c>
      <c r="G140" s="2" t="s">
        <v>10</v>
      </c>
      <c r="H140" s="1">
        <f>H141</f>
        <v>340.5</v>
      </c>
    </row>
    <row r="141" spans="1:8" ht="25.5" customHeight="1">
      <c r="A141" s="31" t="s">
        <v>331</v>
      </c>
      <c r="B141" s="32"/>
      <c r="C141" s="33"/>
      <c r="D141" s="2" t="s">
        <v>36</v>
      </c>
      <c r="E141" s="2" t="s">
        <v>519</v>
      </c>
      <c r="F141" s="2" t="s">
        <v>463</v>
      </c>
      <c r="G141" s="2" t="s">
        <v>10</v>
      </c>
      <c r="H141" s="1">
        <f>H142</f>
        <v>340.5</v>
      </c>
    </row>
    <row r="142" spans="1:8" ht="51.75" customHeight="1">
      <c r="A142" s="31" t="s">
        <v>518</v>
      </c>
      <c r="B142" s="32"/>
      <c r="C142" s="33"/>
      <c r="D142" s="2" t="s">
        <v>36</v>
      </c>
      <c r="E142" s="2" t="s">
        <v>519</v>
      </c>
      <c r="F142" s="2" t="s">
        <v>463</v>
      </c>
      <c r="G142" s="2" t="s">
        <v>520</v>
      </c>
      <c r="H142" s="1">
        <v>340.5</v>
      </c>
    </row>
    <row r="143" spans="1:8" ht="47.25" customHeight="1">
      <c r="A143" s="36" t="s">
        <v>163</v>
      </c>
      <c r="B143" s="37"/>
      <c r="C143" s="37"/>
      <c r="D143" s="2" t="s">
        <v>36</v>
      </c>
      <c r="E143" s="2" t="s">
        <v>170</v>
      </c>
      <c r="F143" s="2" t="s">
        <v>97</v>
      </c>
      <c r="G143" s="2" t="s">
        <v>10</v>
      </c>
      <c r="H143" s="1">
        <f>H147+H144</f>
        <v>161.4</v>
      </c>
    </row>
    <row r="144" spans="1:8" ht="52.5" customHeight="1">
      <c r="A144" s="38" t="s">
        <v>193</v>
      </c>
      <c r="B144" s="39"/>
      <c r="C144" s="39"/>
      <c r="D144" s="2" t="s">
        <v>36</v>
      </c>
      <c r="E144" s="9" t="s">
        <v>194</v>
      </c>
      <c r="F144" s="9" t="s">
        <v>97</v>
      </c>
      <c r="G144" s="9" t="s">
        <v>10</v>
      </c>
      <c r="H144" s="1">
        <f>H145</f>
        <v>106.7</v>
      </c>
    </row>
    <row r="145" spans="1:8" ht="63.75" customHeight="1">
      <c r="A145" s="34" t="s">
        <v>243</v>
      </c>
      <c r="B145" s="35"/>
      <c r="C145" s="35"/>
      <c r="D145" s="2" t="s">
        <v>36</v>
      </c>
      <c r="E145" s="9" t="s">
        <v>194</v>
      </c>
      <c r="F145" s="9" t="s">
        <v>195</v>
      </c>
      <c r="G145" s="9" t="s">
        <v>10</v>
      </c>
      <c r="H145" s="1">
        <f>H146</f>
        <v>106.7</v>
      </c>
    </row>
    <row r="146" spans="1:8" ht="56.25" customHeight="1">
      <c r="A146" s="34" t="s">
        <v>244</v>
      </c>
      <c r="B146" s="35"/>
      <c r="C146" s="35"/>
      <c r="D146" s="2" t="s">
        <v>36</v>
      </c>
      <c r="E146" s="9" t="s">
        <v>194</v>
      </c>
      <c r="F146" s="9" t="s">
        <v>195</v>
      </c>
      <c r="G146" s="9" t="s">
        <v>40</v>
      </c>
      <c r="H146" s="1">
        <v>106.7</v>
      </c>
    </row>
    <row r="147" spans="1:8" ht="63" customHeight="1">
      <c r="A147" s="53" t="s">
        <v>275</v>
      </c>
      <c r="B147" s="51"/>
      <c r="C147" s="51"/>
      <c r="D147" s="2" t="s">
        <v>36</v>
      </c>
      <c r="E147" s="2" t="s">
        <v>276</v>
      </c>
      <c r="F147" s="2" t="s">
        <v>97</v>
      </c>
      <c r="G147" s="2" t="s">
        <v>10</v>
      </c>
      <c r="H147" s="1">
        <f>H148</f>
        <v>54.7</v>
      </c>
    </row>
    <row r="148" spans="1:8" ht="69" customHeight="1">
      <c r="A148" s="34" t="s">
        <v>237</v>
      </c>
      <c r="B148" s="50"/>
      <c r="C148" s="50"/>
      <c r="D148" s="2" t="s">
        <v>36</v>
      </c>
      <c r="E148" s="2" t="s">
        <v>276</v>
      </c>
      <c r="F148" s="2" t="s">
        <v>235</v>
      </c>
      <c r="G148" s="2" t="s">
        <v>10</v>
      </c>
      <c r="H148" s="1">
        <f>H149</f>
        <v>54.7</v>
      </c>
    </row>
    <row r="149" spans="1:8" ht="75.75" customHeight="1">
      <c r="A149" s="34" t="s">
        <v>113</v>
      </c>
      <c r="B149" s="24"/>
      <c r="C149" s="24"/>
      <c r="D149" s="2" t="s">
        <v>36</v>
      </c>
      <c r="E149" s="2" t="s">
        <v>276</v>
      </c>
      <c r="F149" s="2" t="s">
        <v>235</v>
      </c>
      <c r="G149" s="2" t="s">
        <v>116</v>
      </c>
      <c r="H149" s="1">
        <v>54.7</v>
      </c>
    </row>
    <row r="150" spans="1:8" ht="28.5" customHeight="1">
      <c r="A150" s="36" t="s">
        <v>178</v>
      </c>
      <c r="B150" s="35"/>
      <c r="C150" s="35"/>
      <c r="D150" s="2" t="s">
        <v>36</v>
      </c>
      <c r="E150" s="2" t="s">
        <v>179</v>
      </c>
      <c r="F150" s="2" t="s">
        <v>97</v>
      </c>
      <c r="G150" s="2" t="s">
        <v>10</v>
      </c>
      <c r="H150" s="1">
        <f>H151</f>
        <v>0</v>
      </c>
    </row>
    <row r="151" spans="1:8" ht="28.5" customHeight="1">
      <c r="A151" s="36" t="s">
        <v>295</v>
      </c>
      <c r="B151" s="35"/>
      <c r="C151" s="35"/>
      <c r="D151" s="2" t="s">
        <v>36</v>
      </c>
      <c r="E151" s="2" t="s">
        <v>297</v>
      </c>
      <c r="F151" s="2" t="s">
        <v>97</v>
      </c>
      <c r="G151" s="2" t="s">
        <v>10</v>
      </c>
      <c r="H151" s="1">
        <f>H152</f>
        <v>0</v>
      </c>
    </row>
    <row r="152" spans="1:8" ht="28.5" customHeight="1">
      <c r="A152" s="53" t="s">
        <v>58</v>
      </c>
      <c r="B152" s="56"/>
      <c r="C152" s="56"/>
      <c r="D152" s="2" t="s">
        <v>36</v>
      </c>
      <c r="E152" s="2" t="s">
        <v>297</v>
      </c>
      <c r="F152" s="2" t="s">
        <v>298</v>
      </c>
      <c r="G152" s="2" t="s">
        <v>10</v>
      </c>
      <c r="H152" s="1">
        <f>H153</f>
        <v>0</v>
      </c>
    </row>
    <row r="153" spans="1:8" ht="27" customHeight="1">
      <c r="A153" s="34" t="s">
        <v>296</v>
      </c>
      <c r="B153" s="35"/>
      <c r="C153" s="35"/>
      <c r="D153" s="2" t="s">
        <v>36</v>
      </c>
      <c r="E153" s="2" t="s">
        <v>297</v>
      </c>
      <c r="F153" s="2" t="s">
        <v>298</v>
      </c>
      <c r="G153" s="2" t="s">
        <v>299</v>
      </c>
      <c r="H153" s="1">
        <v>0</v>
      </c>
    </row>
    <row r="154" spans="1:8" ht="19.5" customHeight="1">
      <c r="A154" s="36" t="s">
        <v>22</v>
      </c>
      <c r="B154" s="43"/>
      <c r="C154" s="43"/>
      <c r="D154" s="2" t="s">
        <v>36</v>
      </c>
      <c r="E154" s="2" t="s">
        <v>61</v>
      </c>
      <c r="F154" s="2" t="s">
        <v>97</v>
      </c>
      <c r="G154" s="2" t="s">
        <v>10</v>
      </c>
      <c r="H154" s="1">
        <f>H158+H155</f>
        <v>9593</v>
      </c>
    </row>
    <row r="155" spans="1:8" ht="19.5" customHeight="1">
      <c r="A155" s="31" t="s">
        <v>23</v>
      </c>
      <c r="B155" s="67"/>
      <c r="C155" s="68"/>
      <c r="D155" s="2" t="s">
        <v>36</v>
      </c>
      <c r="E155" s="2" t="s">
        <v>63</v>
      </c>
      <c r="F155" s="2" t="s">
        <v>97</v>
      </c>
      <c r="G155" s="2" t="s">
        <v>10</v>
      </c>
      <c r="H155" s="1">
        <f>H156</f>
        <v>448</v>
      </c>
    </row>
    <row r="156" spans="1:8" ht="19.5" customHeight="1">
      <c r="A156" s="31" t="s">
        <v>139</v>
      </c>
      <c r="B156" s="32"/>
      <c r="C156" s="33"/>
      <c r="D156" s="2" t="s">
        <v>36</v>
      </c>
      <c r="E156" s="2" t="s">
        <v>63</v>
      </c>
      <c r="F156" s="2" t="s">
        <v>140</v>
      </c>
      <c r="G156" s="2" t="s">
        <v>10</v>
      </c>
      <c r="H156" s="1">
        <f>H157</f>
        <v>448</v>
      </c>
    </row>
    <row r="157" spans="1:8" ht="32.25" customHeight="1">
      <c r="A157" s="31" t="s">
        <v>492</v>
      </c>
      <c r="B157" s="32"/>
      <c r="C157" s="33"/>
      <c r="D157" s="2" t="s">
        <v>36</v>
      </c>
      <c r="E157" s="2" t="s">
        <v>63</v>
      </c>
      <c r="F157" s="2" t="s">
        <v>140</v>
      </c>
      <c r="G157" s="2" t="s">
        <v>43</v>
      </c>
      <c r="H157" s="1">
        <v>448</v>
      </c>
    </row>
    <row r="158" spans="1:8" ht="52.5" customHeight="1">
      <c r="A158" s="38" t="s">
        <v>24</v>
      </c>
      <c r="B158" s="39"/>
      <c r="C158" s="39"/>
      <c r="D158" s="2" t="s">
        <v>36</v>
      </c>
      <c r="E158" s="2" t="s">
        <v>109</v>
      </c>
      <c r="F158" s="2" t="s">
        <v>97</v>
      </c>
      <c r="G158" s="2" t="s">
        <v>10</v>
      </c>
      <c r="H158" s="1">
        <f>H159+H161</f>
        <v>9145</v>
      </c>
    </row>
    <row r="159" spans="1:8" ht="15.75" customHeight="1">
      <c r="A159" s="34" t="s">
        <v>110</v>
      </c>
      <c r="B159" s="35"/>
      <c r="C159" s="35"/>
      <c r="D159" s="2" t="s">
        <v>36</v>
      </c>
      <c r="E159" s="2" t="s">
        <v>109</v>
      </c>
      <c r="F159" s="2" t="s">
        <v>111</v>
      </c>
      <c r="G159" s="2" t="s">
        <v>10</v>
      </c>
      <c r="H159" s="1">
        <f>H160</f>
        <v>0</v>
      </c>
    </row>
    <row r="160" spans="1:8" ht="64.5" customHeight="1">
      <c r="A160" s="34" t="s">
        <v>112</v>
      </c>
      <c r="B160" s="35"/>
      <c r="C160" s="35"/>
      <c r="D160" s="2" t="s">
        <v>36</v>
      </c>
      <c r="E160" s="2" t="s">
        <v>109</v>
      </c>
      <c r="F160" s="2" t="s">
        <v>111</v>
      </c>
      <c r="G160" s="2" t="s">
        <v>44</v>
      </c>
      <c r="H160" s="1">
        <v>0</v>
      </c>
    </row>
    <row r="161" spans="1:8" ht="25.5" customHeight="1">
      <c r="A161" s="31" t="s">
        <v>497</v>
      </c>
      <c r="B161" s="32"/>
      <c r="C161" s="33"/>
      <c r="D161" s="2" t="s">
        <v>36</v>
      </c>
      <c r="E161" s="2" t="s">
        <v>109</v>
      </c>
      <c r="F161" s="2" t="s">
        <v>498</v>
      </c>
      <c r="G161" s="2" t="s">
        <v>10</v>
      </c>
      <c r="H161" s="1">
        <f>H162+H163+H164+H165+H166</f>
        <v>9145</v>
      </c>
    </row>
    <row r="162" spans="1:8" ht="48" customHeight="1">
      <c r="A162" s="31" t="s">
        <v>499</v>
      </c>
      <c r="B162" s="32"/>
      <c r="C162" s="33"/>
      <c r="D162" s="2" t="s">
        <v>36</v>
      </c>
      <c r="E162" s="2" t="s">
        <v>109</v>
      </c>
      <c r="F162" s="2" t="s">
        <v>498</v>
      </c>
      <c r="G162" s="2" t="s">
        <v>44</v>
      </c>
      <c r="H162" s="1">
        <v>1539</v>
      </c>
    </row>
    <row r="163" spans="1:8" ht="24.75" customHeight="1">
      <c r="A163" s="31" t="s">
        <v>501</v>
      </c>
      <c r="B163" s="32"/>
      <c r="C163" s="33"/>
      <c r="D163" s="2" t="s">
        <v>36</v>
      </c>
      <c r="E163" s="2" t="s">
        <v>109</v>
      </c>
      <c r="F163" s="2" t="s">
        <v>498</v>
      </c>
      <c r="G163" s="2" t="s">
        <v>502</v>
      </c>
      <c r="H163" s="1">
        <v>3517</v>
      </c>
    </row>
    <row r="164" spans="1:8" ht="50.25" customHeight="1">
      <c r="A164" s="31" t="s">
        <v>503</v>
      </c>
      <c r="B164" s="32"/>
      <c r="C164" s="33"/>
      <c r="D164" s="2" t="s">
        <v>36</v>
      </c>
      <c r="E164" s="2" t="s">
        <v>109</v>
      </c>
      <c r="F164" s="2" t="s">
        <v>498</v>
      </c>
      <c r="G164" s="2" t="s">
        <v>504</v>
      </c>
      <c r="H164" s="1">
        <v>1710</v>
      </c>
    </row>
    <row r="165" spans="1:8" ht="53.25" customHeight="1">
      <c r="A165" s="31" t="s">
        <v>505</v>
      </c>
      <c r="B165" s="32"/>
      <c r="C165" s="33"/>
      <c r="D165" s="2" t="s">
        <v>36</v>
      </c>
      <c r="E165" s="2" t="s">
        <v>109</v>
      </c>
      <c r="F165" s="2" t="s">
        <v>498</v>
      </c>
      <c r="G165" s="2" t="s">
        <v>506</v>
      </c>
      <c r="H165" s="1">
        <v>1950</v>
      </c>
    </row>
    <row r="166" spans="1:8" ht="50.25" customHeight="1">
      <c r="A166" s="31" t="s">
        <v>507</v>
      </c>
      <c r="B166" s="32"/>
      <c r="C166" s="33"/>
      <c r="D166" s="2" t="s">
        <v>36</v>
      </c>
      <c r="E166" s="2" t="s">
        <v>109</v>
      </c>
      <c r="F166" s="2" t="s">
        <v>498</v>
      </c>
      <c r="G166" s="2" t="s">
        <v>508</v>
      </c>
      <c r="H166" s="1">
        <v>429</v>
      </c>
    </row>
    <row r="167" spans="1:8" ht="24.75" customHeight="1">
      <c r="A167" s="36" t="s">
        <v>122</v>
      </c>
      <c r="B167" s="37"/>
      <c r="C167" s="37"/>
      <c r="D167" s="2" t="s">
        <v>36</v>
      </c>
      <c r="E167" s="2" t="s">
        <v>123</v>
      </c>
      <c r="F167" s="2" t="s">
        <v>97</v>
      </c>
      <c r="G167" s="2" t="s">
        <v>10</v>
      </c>
      <c r="H167" s="1">
        <f>H168</f>
        <v>25</v>
      </c>
    </row>
    <row r="168" spans="1:8" ht="50.25" customHeight="1">
      <c r="A168" s="53" t="s">
        <v>124</v>
      </c>
      <c r="B168" s="51"/>
      <c r="C168" s="51"/>
      <c r="D168" s="2" t="s">
        <v>36</v>
      </c>
      <c r="E168" s="2" t="s">
        <v>125</v>
      </c>
      <c r="F168" s="2" t="s">
        <v>97</v>
      </c>
      <c r="G168" s="2" t="s">
        <v>10</v>
      </c>
      <c r="H168" s="1">
        <f>H169</f>
        <v>25</v>
      </c>
    </row>
    <row r="169" spans="1:8" ht="25.5" customHeight="1">
      <c r="A169" s="34" t="s">
        <v>228</v>
      </c>
      <c r="B169" s="24"/>
      <c r="C169" s="24"/>
      <c r="D169" s="2" t="s">
        <v>36</v>
      </c>
      <c r="E169" s="2" t="s">
        <v>125</v>
      </c>
      <c r="F169" s="2" t="s">
        <v>229</v>
      </c>
      <c r="G169" s="2" t="s">
        <v>10</v>
      </c>
      <c r="H169" s="1">
        <f>H170</f>
        <v>25</v>
      </c>
    </row>
    <row r="170" spans="1:8" ht="60.75" customHeight="1">
      <c r="A170" s="34" t="s">
        <v>252</v>
      </c>
      <c r="B170" s="24"/>
      <c r="C170" s="24"/>
      <c r="D170" s="2" t="s">
        <v>36</v>
      </c>
      <c r="E170" s="2" t="s">
        <v>125</v>
      </c>
      <c r="F170" s="2" t="s">
        <v>229</v>
      </c>
      <c r="G170" s="2" t="s">
        <v>230</v>
      </c>
      <c r="H170" s="1">
        <v>25</v>
      </c>
    </row>
    <row r="171" spans="1:8" ht="47.25" customHeight="1">
      <c r="A171" s="57" t="s">
        <v>256</v>
      </c>
      <c r="B171" s="58"/>
      <c r="C171" s="58"/>
      <c r="D171" s="13" t="s">
        <v>42</v>
      </c>
      <c r="E171" s="2"/>
      <c r="F171" s="2"/>
      <c r="G171" s="2"/>
      <c r="H171" s="14">
        <f>H190+H186+H179+H172+H207+H203+H213</f>
        <v>57208.399999999994</v>
      </c>
    </row>
    <row r="172" spans="1:8" ht="16.5" customHeight="1">
      <c r="A172" s="49" t="s">
        <v>202</v>
      </c>
      <c r="B172" s="50"/>
      <c r="C172" s="50"/>
      <c r="D172" s="18" t="s">
        <v>42</v>
      </c>
      <c r="E172" s="2" t="s">
        <v>11</v>
      </c>
      <c r="F172" s="2" t="s">
        <v>97</v>
      </c>
      <c r="G172" s="2" t="s">
        <v>10</v>
      </c>
      <c r="H172" s="19">
        <f>H173+H176</f>
        <v>20696.6</v>
      </c>
    </row>
    <row r="173" spans="1:8" ht="78" customHeight="1">
      <c r="A173" s="56" t="s">
        <v>348</v>
      </c>
      <c r="B173" s="51"/>
      <c r="C173" s="51"/>
      <c r="D173" s="9" t="s">
        <v>42</v>
      </c>
      <c r="E173" s="2" t="s">
        <v>349</v>
      </c>
      <c r="F173" s="2" t="s">
        <v>97</v>
      </c>
      <c r="G173" s="2" t="s">
        <v>10</v>
      </c>
      <c r="H173" s="1">
        <f>H174</f>
        <v>598.4</v>
      </c>
    </row>
    <row r="174" spans="1:8" ht="55.5" customHeight="1">
      <c r="A174" s="34" t="s">
        <v>98</v>
      </c>
      <c r="B174" s="34"/>
      <c r="C174" s="34"/>
      <c r="D174" s="9" t="s">
        <v>42</v>
      </c>
      <c r="E174" s="2" t="s">
        <v>349</v>
      </c>
      <c r="F174" s="2" t="s">
        <v>99</v>
      </c>
      <c r="G174" s="2" t="s">
        <v>10</v>
      </c>
      <c r="H174" s="1">
        <f>H175</f>
        <v>598.4</v>
      </c>
    </row>
    <row r="175" spans="1:8" ht="34.5" customHeight="1">
      <c r="A175" s="34" t="s">
        <v>350</v>
      </c>
      <c r="B175" s="24"/>
      <c r="C175" s="24"/>
      <c r="D175" s="9" t="s">
        <v>42</v>
      </c>
      <c r="E175" s="2" t="s">
        <v>349</v>
      </c>
      <c r="F175" s="2" t="s">
        <v>99</v>
      </c>
      <c r="G175" s="2" t="s">
        <v>52</v>
      </c>
      <c r="H175" s="1">
        <v>598.4</v>
      </c>
    </row>
    <row r="176" spans="1:8" ht="66" customHeight="1">
      <c r="A176" s="38" t="s">
        <v>100</v>
      </c>
      <c r="B176" s="38"/>
      <c r="C176" s="38"/>
      <c r="D176" s="2" t="s">
        <v>42</v>
      </c>
      <c r="E176" s="2" t="s">
        <v>101</v>
      </c>
      <c r="F176" s="2" t="s">
        <v>97</v>
      </c>
      <c r="G176" s="2" t="s">
        <v>10</v>
      </c>
      <c r="H176" s="1">
        <f>H177</f>
        <v>20098.199999999997</v>
      </c>
    </row>
    <row r="177" spans="1:8" ht="59.25" customHeight="1">
      <c r="A177" s="34" t="s">
        <v>98</v>
      </c>
      <c r="B177" s="34"/>
      <c r="C177" s="34"/>
      <c r="D177" s="2" t="s">
        <v>42</v>
      </c>
      <c r="E177" s="2" t="s">
        <v>101</v>
      </c>
      <c r="F177" s="2" t="s">
        <v>99</v>
      </c>
      <c r="G177" s="2" t="s">
        <v>10</v>
      </c>
      <c r="H177" s="1">
        <f>H178</f>
        <v>20098.199999999997</v>
      </c>
    </row>
    <row r="178" spans="1:8" ht="24" customHeight="1">
      <c r="A178" s="34" t="s">
        <v>102</v>
      </c>
      <c r="B178" s="35"/>
      <c r="C178" s="35"/>
      <c r="D178" s="2" t="s">
        <v>42</v>
      </c>
      <c r="E178" s="2" t="s">
        <v>101</v>
      </c>
      <c r="F178" s="2" t="s">
        <v>99</v>
      </c>
      <c r="G178" s="2" t="s">
        <v>42</v>
      </c>
      <c r="H178" s="1">
        <f>18425.3+94.3+2195.1-616.5</f>
        <v>20098.199999999997</v>
      </c>
    </row>
    <row r="179" spans="1:8" ht="24" customHeight="1">
      <c r="A179" s="36" t="s">
        <v>163</v>
      </c>
      <c r="B179" s="37"/>
      <c r="C179" s="37"/>
      <c r="D179" s="2" t="s">
        <v>42</v>
      </c>
      <c r="E179" s="2" t="s">
        <v>170</v>
      </c>
      <c r="F179" s="2" t="s">
        <v>97</v>
      </c>
      <c r="G179" s="2" t="s">
        <v>10</v>
      </c>
      <c r="H179" s="1">
        <f>H183+H180</f>
        <v>1305.2</v>
      </c>
    </row>
    <row r="180" spans="1:8" ht="55.5" customHeight="1">
      <c r="A180" s="38" t="s">
        <v>193</v>
      </c>
      <c r="B180" s="39"/>
      <c r="C180" s="39"/>
      <c r="D180" s="2" t="s">
        <v>42</v>
      </c>
      <c r="E180" s="9" t="s">
        <v>194</v>
      </c>
      <c r="F180" s="9" t="s">
        <v>97</v>
      </c>
      <c r="G180" s="2" t="s">
        <v>10</v>
      </c>
      <c r="H180" s="1">
        <f>H181</f>
        <v>863</v>
      </c>
    </row>
    <row r="181" spans="1:8" ht="72.75" customHeight="1">
      <c r="A181" s="34" t="s">
        <v>243</v>
      </c>
      <c r="B181" s="35"/>
      <c r="C181" s="35"/>
      <c r="D181" s="2" t="s">
        <v>42</v>
      </c>
      <c r="E181" s="9" t="s">
        <v>194</v>
      </c>
      <c r="F181" s="9" t="s">
        <v>195</v>
      </c>
      <c r="G181" s="2" t="s">
        <v>10</v>
      </c>
      <c r="H181" s="1">
        <f>H182</f>
        <v>863</v>
      </c>
    </row>
    <row r="182" spans="1:8" ht="72.75" customHeight="1">
      <c r="A182" s="34" t="s">
        <v>244</v>
      </c>
      <c r="B182" s="35"/>
      <c r="C182" s="35"/>
      <c r="D182" s="2" t="s">
        <v>42</v>
      </c>
      <c r="E182" s="9" t="s">
        <v>194</v>
      </c>
      <c r="F182" s="9" t="s">
        <v>195</v>
      </c>
      <c r="G182" s="2" t="s">
        <v>40</v>
      </c>
      <c r="H182" s="1">
        <v>863</v>
      </c>
    </row>
    <row r="183" spans="1:8" ht="72.75" customHeight="1">
      <c r="A183" s="53" t="s">
        <v>275</v>
      </c>
      <c r="B183" s="51"/>
      <c r="C183" s="51"/>
      <c r="D183" s="2" t="s">
        <v>42</v>
      </c>
      <c r="E183" s="2" t="s">
        <v>276</v>
      </c>
      <c r="F183" s="2" t="s">
        <v>97</v>
      </c>
      <c r="G183" s="2" t="s">
        <v>10</v>
      </c>
      <c r="H183" s="1">
        <f>H184</f>
        <v>442.2</v>
      </c>
    </row>
    <row r="184" spans="1:8" ht="60" customHeight="1">
      <c r="A184" s="34" t="s">
        <v>237</v>
      </c>
      <c r="B184" s="50"/>
      <c r="C184" s="50"/>
      <c r="D184" s="2" t="s">
        <v>42</v>
      </c>
      <c r="E184" s="2" t="s">
        <v>276</v>
      </c>
      <c r="F184" s="2" t="s">
        <v>235</v>
      </c>
      <c r="G184" s="2" t="s">
        <v>10</v>
      </c>
      <c r="H184" s="1">
        <f>H185</f>
        <v>442.2</v>
      </c>
    </row>
    <row r="185" spans="1:8" ht="51" customHeight="1">
      <c r="A185" s="34" t="s">
        <v>113</v>
      </c>
      <c r="B185" s="24"/>
      <c r="C185" s="24"/>
      <c r="D185" s="2" t="s">
        <v>42</v>
      </c>
      <c r="E185" s="2" t="s">
        <v>276</v>
      </c>
      <c r="F185" s="2" t="s">
        <v>235</v>
      </c>
      <c r="G185" s="2" t="s">
        <v>116</v>
      </c>
      <c r="H185" s="1">
        <v>442.2</v>
      </c>
    </row>
    <row r="186" spans="1:8" ht="37.5" customHeight="1">
      <c r="A186" s="36" t="s">
        <v>178</v>
      </c>
      <c r="B186" s="35"/>
      <c r="C186" s="35"/>
      <c r="D186" s="2" t="s">
        <v>42</v>
      </c>
      <c r="E186" s="2" t="s">
        <v>179</v>
      </c>
      <c r="F186" s="2" t="s">
        <v>97</v>
      </c>
      <c r="G186" s="2" t="s">
        <v>10</v>
      </c>
      <c r="H186" s="1">
        <f>H187</f>
        <v>0</v>
      </c>
    </row>
    <row r="187" spans="1:8" ht="32.25" customHeight="1">
      <c r="A187" s="38" t="s">
        <v>295</v>
      </c>
      <c r="B187" s="39"/>
      <c r="C187" s="39"/>
      <c r="D187" s="2" t="s">
        <v>42</v>
      </c>
      <c r="E187" s="2" t="s">
        <v>297</v>
      </c>
      <c r="F187" s="2" t="s">
        <v>97</v>
      </c>
      <c r="G187" s="2" t="s">
        <v>10</v>
      </c>
      <c r="H187" s="1">
        <f>H188</f>
        <v>0</v>
      </c>
    </row>
    <row r="188" spans="1:8" ht="39" customHeight="1">
      <c r="A188" s="44" t="s">
        <v>58</v>
      </c>
      <c r="B188" s="52"/>
      <c r="C188" s="52"/>
      <c r="D188" s="2" t="s">
        <v>42</v>
      </c>
      <c r="E188" s="2" t="s">
        <v>297</v>
      </c>
      <c r="F188" s="2" t="s">
        <v>298</v>
      </c>
      <c r="G188" s="2" t="s">
        <v>10</v>
      </c>
      <c r="H188" s="1">
        <f>H189</f>
        <v>0</v>
      </c>
    </row>
    <row r="189" spans="1:8" ht="40.5" customHeight="1">
      <c r="A189" s="34" t="s">
        <v>296</v>
      </c>
      <c r="B189" s="35"/>
      <c r="C189" s="35"/>
      <c r="D189" s="2" t="s">
        <v>42</v>
      </c>
      <c r="E189" s="2" t="s">
        <v>297</v>
      </c>
      <c r="F189" s="2" t="s">
        <v>298</v>
      </c>
      <c r="G189" s="2" t="s">
        <v>299</v>
      </c>
      <c r="H189" s="1">
        <v>0</v>
      </c>
    </row>
    <row r="190" spans="1:8" ht="25.5" customHeight="1">
      <c r="A190" s="36" t="s">
        <v>22</v>
      </c>
      <c r="B190" s="43"/>
      <c r="C190" s="43"/>
      <c r="D190" s="2" t="s">
        <v>42</v>
      </c>
      <c r="E190" s="2" t="s">
        <v>61</v>
      </c>
      <c r="F190" s="2" t="s">
        <v>97</v>
      </c>
      <c r="G190" s="2" t="s">
        <v>10</v>
      </c>
      <c r="H190" s="1">
        <f>H194+H191</f>
        <v>32667</v>
      </c>
    </row>
    <row r="191" spans="1:8" ht="25.5" customHeight="1">
      <c r="A191" s="31" t="s">
        <v>23</v>
      </c>
      <c r="B191" s="67"/>
      <c r="C191" s="68"/>
      <c r="D191" s="2" t="s">
        <v>42</v>
      </c>
      <c r="E191" s="2" t="s">
        <v>63</v>
      </c>
      <c r="F191" s="2" t="s">
        <v>97</v>
      </c>
      <c r="G191" s="2" t="s">
        <v>10</v>
      </c>
      <c r="H191" s="1">
        <f>H192</f>
        <v>2234</v>
      </c>
    </row>
    <row r="192" spans="1:8" ht="25.5" customHeight="1">
      <c r="A192" s="31" t="s">
        <v>139</v>
      </c>
      <c r="B192" s="32"/>
      <c r="C192" s="33"/>
      <c r="D192" s="2" t="s">
        <v>42</v>
      </c>
      <c r="E192" s="2" t="s">
        <v>63</v>
      </c>
      <c r="F192" s="2" t="s">
        <v>140</v>
      </c>
      <c r="G192" s="2" t="s">
        <v>10</v>
      </c>
      <c r="H192" s="1">
        <f>H193</f>
        <v>2234</v>
      </c>
    </row>
    <row r="193" spans="1:8" ht="25.5" customHeight="1">
      <c r="A193" s="31" t="s">
        <v>492</v>
      </c>
      <c r="B193" s="32"/>
      <c r="C193" s="33"/>
      <c r="D193" s="2" t="s">
        <v>42</v>
      </c>
      <c r="E193" s="2" t="s">
        <v>63</v>
      </c>
      <c r="F193" s="2" t="s">
        <v>140</v>
      </c>
      <c r="G193" s="2" t="s">
        <v>43</v>
      </c>
      <c r="H193" s="1">
        <v>2234</v>
      </c>
    </row>
    <row r="194" spans="1:8" ht="15" customHeight="1">
      <c r="A194" s="38" t="s">
        <v>24</v>
      </c>
      <c r="B194" s="39"/>
      <c r="C194" s="39"/>
      <c r="D194" s="2" t="s">
        <v>42</v>
      </c>
      <c r="E194" s="2" t="s">
        <v>109</v>
      </c>
      <c r="F194" s="2" t="s">
        <v>97</v>
      </c>
      <c r="G194" s="2" t="s">
        <v>10</v>
      </c>
      <c r="H194" s="1">
        <f>H195+H197</f>
        <v>30433</v>
      </c>
    </row>
    <row r="195" spans="1:8" ht="52.5" customHeight="1">
      <c r="A195" s="34" t="s">
        <v>110</v>
      </c>
      <c r="B195" s="35"/>
      <c r="C195" s="35"/>
      <c r="D195" s="2" t="s">
        <v>42</v>
      </c>
      <c r="E195" s="2" t="s">
        <v>109</v>
      </c>
      <c r="F195" s="2" t="s">
        <v>111</v>
      </c>
      <c r="G195" s="2" t="s">
        <v>10</v>
      </c>
      <c r="H195" s="1">
        <f>H196</f>
        <v>0</v>
      </c>
    </row>
    <row r="196" spans="1:8" ht="27" customHeight="1">
      <c r="A196" s="34" t="s">
        <v>112</v>
      </c>
      <c r="B196" s="35"/>
      <c r="C196" s="35"/>
      <c r="D196" s="2" t="s">
        <v>42</v>
      </c>
      <c r="E196" s="2" t="s">
        <v>109</v>
      </c>
      <c r="F196" s="2" t="s">
        <v>111</v>
      </c>
      <c r="G196" s="2" t="s">
        <v>44</v>
      </c>
      <c r="H196" s="1">
        <v>0</v>
      </c>
    </row>
    <row r="197" spans="1:8" ht="18" customHeight="1">
      <c r="A197" s="31" t="s">
        <v>497</v>
      </c>
      <c r="B197" s="32"/>
      <c r="C197" s="33"/>
      <c r="D197" s="2" t="s">
        <v>42</v>
      </c>
      <c r="E197" s="2" t="s">
        <v>109</v>
      </c>
      <c r="F197" s="2" t="s">
        <v>498</v>
      </c>
      <c r="G197" s="2" t="s">
        <v>10</v>
      </c>
      <c r="H197" s="1">
        <f>H198+H199+H200+H201+H202</f>
        <v>30433</v>
      </c>
    </row>
    <row r="198" spans="1:8" ht="54" customHeight="1">
      <c r="A198" s="31" t="s">
        <v>499</v>
      </c>
      <c r="B198" s="32"/>
      <c r="C198" s="33"/>
      <c r="D198" s="2" t="s">
        <v>42</v>
      </c>
      <c r="E198" s="2" t="s">
        <v>109</v>
      </c>
      <c r="F198" s="2" t="s">
        <v>498</v>
      </c>
      <c r="G198" s="2" t="s">
        <v>44</v>
      </c>
      <c r="H198" s="1">
        <v>3754.2</v>
      </c>
    </row>
    <row r="199" spans="1:8" ht="24" customHeight="1">
      <c r="A199" s="31" t="s">
        <v>501</v>
      </c>
      <c r="B199" s="32"/>
      <c r="C199" s="33"/>
      <c r="D199" s="2" t="s">
        <v>42</v>
      </c>
      <c r="E199" s="2" t="s">
        <v>109</v>
      </c>
      <c r="F199" s="2" t="s">
        <v>498</v>
      </c>
      <c r="G199" s="2" t="s">
        <v>502</v>
      </c>
      <c r="H199" s="1">
        <v>8349</v>
      </c>
    </row>
    <row r="200" spans="1:8" ht="79.5" customHeight="1">
      <c r="A200" s="31" t="s">
        <v>503</v>
      </c>
      <c r="B200" s="32"/>
      <c r="C200" s="33"/>
      <c r="D200" s="2" t="s">
        <v>42</v>
      </c>
      <c r="E200" s="2" t="s">
        <v>109</v>
      </c>
      <c r="F200" s="2" t="s">
        <v>498</v>
      </c>
      <c r="G200" s="2" t="s">
        <v>504</v>
      </c>
      <c r="H200" s="1">
        <v>9612</v>
      </c>
    </row>
    <row r="201" spans="1:8" ht="36.75" customHeight="1">
      <c r="A201" s="31" t="s">
        <v>505</v>
      </c>
      <c r="B201" s="32"/>
      <c r="C201" s="33"/>
      <c r="D201" s="2" t="s">
        <v>42</v>
      </c>
      <c r="E201" s="2" t="s">
        <v>109</v>
      </c>
      <c r="F201" s="2" t="s">
        <v>498</v>
      </c>
      <c r="G201" s="2" t="s">
        <v>506</v>
      </c>
      <c r="H201" s="1">
        <v>4526.8</v>
      </c>
    </row>
    <row r="202" spans="1:8" ht="65.25" customHeight="1">
      <c r="A202" s="31" t="s">
        <v>507</v>
      </c>
      <c r="B202" s="32"/>
      <c r="C202" s="33"/>
      <c r="D202" s="2" t="s">
        <v>42</v>
      </c>
      <c r="E202" s="2" t="s">
        <v>109</v>
      </c>
      <c r="F202" s="2" t="s">
        <v>498</v>
      </c>
      <c r="G202" s="2" t="s">
        <v>508</v>
      </c>
      <c r="H202" s="1">
        <v>4191</v>
      </c>
    </row>
    <row r="203" spans="1:8" ht="65.25" customHeight="1">
      <c r="A203" s="25" t="s">
        <v>29</v>
      </c>
      <c r="B203" s="26"/>
      <c r="C203" s="27"/>
      <c r="D203" s="2" t="s">
        <v>42</v>
      </c>
      <c r="E203" s="2" t="s">
        <v>20</v>
      </c>
      <c r="F203" s="2" t="s">
        <v>97</v>
      </c>
      <c r="G203" s="2" t="s">
        <v>10</v>
      </c>
      <c r="H203" s="1">
        <f>H204</f>
        <v>500</v>
      </c>
    </row>
    <row r="204" spans="1:8" ht="65.25" customHeight="1">
      <c r="A204" s="31" t="s">
        <v>145</v>
      </c>
      <c r="B204" s="77"/>
      <c r="C204" s="78"/>
      <c r="D204" s="2" t="s">
        <v>42</v>
      </c>
      <c r="E204" s="2" t="s">
        <v>21</v>
      </c>
      <c r="F204" s="2" t="s">
        <v>97</v>
      </c>
      <c r="G204" s="2" t="s">
        <v>10</v>
      </c>
      <c r="H204" s="1">
        <f>H205</f>
        <v>500</v>
      </c>
    </row>
    <row r="205" spans="1:8" ht="65.25" customHeight="1">
      <c r="A205" s="31" t="s">
        <v>161</v>
      </c>
      <c r="B205" s="32"/>
      <c r="C205" s="33"/>
      <c r="D205" s="2" t="s">
        <v>42</v>
      </c>
      <c r="E205" s="2" t="s">
        <v>21</v>
      </c>
      <c r="F205" s="2" t="s">
        <v>162</v>
      </c>
      <c r="G205" s="2" t="s">
        <v>10</v>
      </c>
      <c r="H205" s="1">
        <f>H206</f>
        <v>500</v>
      </c>
    </row>
    <row r="206" spans="1:8" ht="65.25" customHeight="1">
      <c r="A206" s="31" t="s">
        <v>373</v>
      </c>
      <c r="B206" s="32"/>
      <c r="C206" s="33"/>
      <c r="D206" s="2" t="s">
        <v>42</v>
      </c>
      <c r="E206" s="2" t="s">
        <v>21</v>
      </c>
      <c r="F206" s="2" t="s">
        <v>162</v>
      </c>
      <c r="G206" s="2" t="s">
        <v>372</v>
      </c>
      <c r="H206" s="1">
        <v>500</v>
      </c>
    </row>
    <row r="207" spans="1:8" ht="24" customHeight="1">
      <c r="A207" s="36" t="s">
        <v>122</v>
      </c>
      <c r="B207" s="37"/>
      <c r="C207" s="37"/>
      <c r="D207" s="2" t="s">
        <v>42</v>
      </c>
      <c r="E207" s="2" t="s">
        <v>123</v>
      </c>
      <c r="F207" s="2" t="s">
        <v>97</v>
      </c>
      <c r="G207" s="2" t="s">
        <v>10</v>
      </c>
      <c r="H207" s="1">
        <f>H208</f>
        <v>1435.2</v>
      </c>
    </row>
    <row r="208" spans="1:8" ht="19.5" customHeight="1">
      <c r="A208" s="53" t="s">
        <v>124</v>
      </c>
      <c r="B208" s="51"/>
      <c r="C208" s="51"/>
      <c r="D208" s="2" t="s">
        <v>42</v>
      </c>
      <c r="E208" s="2" t="s">
        <v>125</v>
      </c>
      <c r="F208" s="2" t="s">
        <v>97</v>
      </c>
      <c r="G208" s="2" t="s">
        <v>10</v>
      </c>
      <c r="H208" s="1">
        <f>H209+H211</f>
        <v>1435.2</v>
      </c>
    </row>
    <row r="209" spans="1:8" ht="63" customHeight="1">
      <c r="A209" s="34" t="s">
        <v>130</v>
      </c>
      <c r="B209" s="24"/>
      <c r="C209" s="24"/>
      <c r="D209" s="2" t="s">
        <v>42</v>
      </c>
      <c r="E209" s="2" t="s">
        <v>125</v>
      </c>
      <c r="F209" s="2" t="s">
        <v>131</v>
      </c>
      <c r="G209" s="2" t="s">
        <v>10</v>
      </c>
      <c r="H209" s="1">
        <f>H210</f>
        <v>1335.2</v>
      </c>
    </row>
    <row r="210" spans="1:8" ht="54" customHeight="1">
      <c r="A210" s="34" t="s">
        <v>113</v>
      </c>
      <c r="B210" s="35"/>
      <c r="C210" s="35"/>
      <c r="D210" s="2" t="s">
        <v>42</v>
      </c>
      <c r="E210" s="2" t="s">
        <v>125</v>
      </c>
      <c r="F210" s="2" t="s">
        <v>131</v>
      </c>
      <c r="G210" s="2" t="s">
        <v>116</v>
      </c>
      <c r="H210" s="1">
        <f>1120+200+15.2</f>
        <v>1335.2</v>
      </c>
    </row>
    <row r="211" spans="1:8" ht="51" customHeight="1">
      <c r="A211" s="34" t="s">
        <v>228</v>
      </c>
      <c r="B211" s="24"/>
      <c r="C211" s="24"/>
      <c r="D211" s="2" t="s">
        <v>42</v>
      </c>
      <c r="E211" s="2" t="s">
        <v>125</v>
      </c>
      <c r="F211" s="2" t="s">
        <v>229</v>
      </c>
      <c r="G211" s="2" t="s">
        <v>10</v>
      </c>
      <c r="H211" s="1">
        <f>H212</f>
        <v>100</v>
      </c>
    </row>
    <row r="212" spans="1:8" ht="53.25" customHeight="1">
      <c r="A212" s="34" t="s">
        <v>252</v>
      </c>
      <c r="B212" s="24"/>
      <c r="C212" s="24"/>
      <c r="D212" s="2" t="s">
        <v>42</v>
      </c>
      <c r="E212" s="2" t="s">
        <v>125</v>
      </c>
      <c r="F212" s="2" t="s">
        <v>229</v>
      </c>
      <c r="G212" s="2" t="s">
        <v>230</v>
      </c>
      <c r="H212" s="1">
        <v>100</v>
      </c>
    </row>
    <row r="213" spans="1:8" ht="53.25" customHeight="1">
      <c r="A213" s="25" t="s">
        <v>127</v>
      </c>
      <c r="B213" s="26"/>
      <c r="C213" s="27"/>
      <c r="D213" s="2" t="s">
        <v>42</v>
      </c>
      <c r="E213" s="2" t="s">
        <v>53</v>
      </c>
      <c r="F213" s="2" t="s">
        <v>97</v>
      </c>
      <c r="G213" s="2" t="s">
        <v>10</v>
      </c>
      <c r="H213" s="1">
        <f>H214</f>
        <v>604.4</v>
      </c>
    </row>
    <row r="214" spans="1:8" ht="53.25" customHeight="1">
      <c r="A214" s="31" t="s">
        <v>132</v>
      </c>
      <c r="B214" s="32"/>
      <c r="C214" s="33"/>
      <c r="D214" s="2" t="s">
        <v>42</v>
      </c>
      <c r="E214" s="2" t="s">
        <v>133</v>
      </c>
      <c r="F214" s="2" t="s">
        <v>97</v>
      </c>
      <c r="G214" s="2" t="s">
        <v>10</v>
      </c>
      <c r="H214" s="1">
        <f>H215</f>
        <v>604.4</v>
      </c>
    </row>
    <row r="215" spans="1:8" ht="53.25" customHeight="1">
      <c r="A215" s="31" t="s">
        <v>231</v>
      </c>
      <c r="B215" s="32"/>
      <c r="C215" s="33"/>
      <c r="D215" s="2" t="s">
        <v>42</v>
      </c>
      <c r="E215" s="2" t="s">
        <v>133</v>
      </c>
      <c r="F215" s="2" t="s">
        <v>136</v>
      </c>
      <c r="G215" s="2" t="s">
        <v>10</v>
      </c>
      <c r="H215" s="1">
        <f>H216</f>
        <v>604.4</v>
      </c>
    </row>
    <row r="216" spans="1:8" ht="53.25" customHeight="1">
      <c r="A216" s="31" t="s">
        <v>521</v>
      </c>
      <c r="B216" s="32"/>
      <c r="C216" s="33"/>
      <c r="D216" s="2" t="s">
        <v>42</v>
      </c>
      <c r="E216" s="2" t="s">
        <v>133</v>
      </c>
      <c r="F216" s="2" t="s">
        <v>136</v>
      </c>
      <c r="G216" s="2" t="s">
        <v>357</v>
      </c>
      <c r="H216" s="1">
        <v>604.4</v>
      </c>
    </row>
    <row r="217" spans="1:8" ht="53.25" customHeight="1">
      <c r="A217" s="57" t="s">
        <v>427</v>
      </c>
      <c r="B217" s="58"/>
      <c r="C217" s="58"/>
      <c r="D217" s="13" t="s">
        <v>45</v>
      </c>
      <c r="E217" s="2"/>
      <c r="F217" s="2"/>
      <c r="G217" s="2"/>
      <c r="H217" s="14">
        <f>H244+H240+H233+H218+H254+H229</f>
        <v>13539.300000000001</v>
      </c>
    </row>
    <row r="218" spans="1:8" ht="27" customHeight="1">
      <c r="A218" s="49" t="s">
        <v>202</v>
      </c>
      <c r="B218" s="50"/>
      <c r="C218" s="50"/>
      <c r="D218" s="18" t="s">
        <v>45</v>
      </c>
      <c r="E218" s="2" t="s">
        <v>11</v>
      </c>
      <c r="F218" s="2" t="s">
        <v>97</v>
      </c>
      <c r="G218" s="2" t="s">
        <v>10</v>
      </c>
      <c r="H218" s="19">
        <f>H219+H222+H226</f>
        <v>4847.700000000001</v>
      </c>
    </row>
    <row r="219" spans="1:8" ht="50.25" customHeight="1">
      <c r="A219" s="56" t="s">
        <v>348</v>
      </c>
      <c r="B219" s="51"/>
      <c r="C219" s="51"/>
      <c r="D219" s="9" t="s">
        <v>45</v>
      </c>
      <c r="E219" s="2" t="s">
        <v>349</v>
      </c>
      <c r="F219" s="2" t="s">
        <v>97</v>
      </c>
      <c r="G219" s="2" t="s">
        <v>10</v>
      </c>
      <c r="H219" s="1">
        <f>H220</f>
        <v>503.9</v>
      </c>
    </row>
    <row r="220" spans="1:8" ht="27" customHeight="1">
      <c r="A220" s="34" t="s">
        <v>98</v>
      </c>
      <c r="B220" s="34"/>
      <c r="C220" s="34"/>
      <c r="D220" s="9" t="s">
        <v>45</v>
      </c>
      <c r="E220" s="2" t="s">
        <v>349</v>
      </c>
      <c r="F220" s="2" t="s">
        <v>99</v>
      </c>
      <c r="G220" s="2" t="s">
        <v>10</v>
      </c>
      <c r="H220" s="1">
        <f>H221</f>
        <v>503.9</v>
      </c>
    </row>
    <row r="221" spans="1:8" ht="15.75" customHeight="1">
      <c r="A221" s="34" t="s">
        <v>350</v>
      </c>
      <c r="B221" s="24"/>
      <c r="C221" s="24"/>
      <c r="D221" s="9" t="s">
        <v>45</v>
      </c>
      <c r="E221" s="2" t="s">
        <v>349</v>
      </c>
      <c r="F221" s="2" t="s">
        <v>99</v>
      </c>
      <c r="G221" s="2" t="s">
        <v>52</v>
      </c>
      <c r="H221" s="1">
        <v>503.9</v>
      </c>
    </row>
    <row r="222" spans="1:8" ht="55.5" customHeight="1">
      <c r="A222" s="39" t="s">
        <v>254</v>
      </c>
      <c r="B222" s="39"/>
      <c r="C222" s="39"/>
      <c r="D222" s="9" t="s">
        <v>45</v>
      </c>
      <c r="E222" s="2" t="s">
        <v>205</v>
      </c>
      <c r="F222" s="2" t="s">
        <v>97</v>
      </c>
      <c r="G222" s="2" t="s">
        <v>10</v>
      </c>
      <c r="H222" s="1">
        <f>H223</f>
        <v>600.6</v>
      </c>
    </row>
    <row r="223" spans="1:8" ht="24" customHeight="1">
      <c r="A223" s="35" t="s">
        <v>98</v>
      </c>
      <c r="B223" s="35"/>
      <c r="C223" s="35"/>
      <c r="D223" s="9" t="s">
        <v>45</v>
      </c>
      <c r="E223" s="2" t="s">
        <v>205</v>
      </c>
      <c r="F223" s="2" t="s">
        <v>99</v>
      </c>
      <c r="G223" s="2" t="s">
        <v>10</v>
      </c>
      <c r="H223" s="1">
        <f>H224+H225</f>
        <v>600.6</v>
      </c>
    </row>
    <row r="224" spans="1:8" ht="18" customHeight="1">
      <c r="A224" s="35" t="s">
        <v>102</v>
      </c>
      <c r="B224" s="35"/>
      <c r="C224" s="35"/>
      <c r="D224" s="9" t="s">
        <v>45</v>
      </c>
      <c r="E224" s="2" t="s">
        <v>205</v>
      </c>
      <c r="F224" s="2" t="s">
        <v>99</v>
      </c>
      <c r="G224" s="2" t="s">
        <v>42</v>
      </c>
      <c r="H224" s="1">
        <v>285.6</v>
      </c>
    </row>
    <row r="225" spans="1:8" ht="52.5" customHeight="1">
      <c r="A225" s="35" t="s">
        <v>203</v>
      </c>
      <c r="B225" s="35"/>
      <c r="C225" s="35"/>
      <c r="D225" s="9" t="s">
        <v>45</v>
      </c>
      <c r="E225" s="2" t="s">
        <v>205</v>
      </c>
      <c r="F225" s="2" t="s">
        <v>99</v>
      </c>
      <c r="G225" s="2" t="s">
        <v>12</v>
      </c>
      <c r="H225" s="1">
        <v>315</v>
      </c>
    </row>
    <row r="226" spans="1:8" ht="83.25" customHeight="1">
      <c r="A226" s="38" t="s">
        <v>100</v>
      </c>
      <c r="B226" s="38"/>
      <c r="C226" s="38"/>
      <c r="D226" s="2" t="s">
        <v>45</v>
      </c>
      <c r="E226" s="2" t="s">
        <v>101</v>
      </c>
      <c r="F226" s="2" t="s">
        <v>97</v>
      </c>
      <c r="G226" s="2" t="s">
        <v>10</v>
      </c>
      <c r="H226" s="1">
        <f>H227</f>
        <v>3743.2000000000003</v>
      </c>
    </row>
    <row r="227" spans="1:8" ht="27" customHeight="1">
      <c r="A227" s="34" t="s">
        <v>98</v>
      </c>
      <c r="B227" s="34"/>
      <c r="C227" s="34"/>
      <c r="D227" s="2" t="s">
        <v>45</v>
      </c>
      <c r="E227" s="2" t="s">
        <v>101</v>
      </c>
      <c r="F227" s="2" t="s">
        <v>99</v>
      </c>
      <c r="G227" s="2" t="s">
        <v>10</v>
      </c>
      <c r="H227" s="1">
        <f>H228</f>
        <v>3743.2000000000003</v>
      </c>
    </row>
    <row r="228" spans="1:8" ht="27" customHeight="1">
      <c r="A228" s="34" t="s">
        <v>102</v>
      </c>
      <c r="B228" s="35"/>
      <c r="C228" s="35"/>
      <c r="D228" s="2" t="s">
        <v>45</v>
      </c>
      <c r="E228" s="2" t="s">
        <v>101</v>
      </c>
      <c r="F228" s="2" t="s">
        <v>99</v>
      </c>
      <c r="G228" s="2" t="s">
        <v>42</v>
      </c>
      <c r="H228" s="1">
        <f>3060.8+925.9-243.5</f>
        <v>3743.2000000000003</v>
      </c>
    </row>
    <row r="229" spans="1:8" ht="27" customHeight="1">
      <c r="A229" s="25" t="s">
        <v>288</v>
      </c>
      <c r="B229" s="26"/>
      <c r="C229" s="27"/>
      <c r="D229" s="2" t="s">
        <v>45</v>
      </c>
      <c r="E229" s="2" t="s">
        <v>289</v>
      </c>
      <c r="F229" s="2" t="s">
        <v>97</v>
      </c>
      <c r="G229" s="2" t="s">
        <v>10</v>
      </c>
      <c r="H229" s="1">
        <f>H230</f>
        <v>218.7</v>
      </c>
    </row>
    <row r="230" spans="1:8" ht="27" customHeight="1">
      <c r="A230" s="28" t="s">
        <v>517</v>
      </c>
      <c r="B230" s="29"/>
      <c r="C230" s="30"/>
      <c r="D230" s="2" t="s">
        <v>45</v>
      </c>
      <c r="E230" s="2" t="s">
        <v>519</v>
      </c>
      <c r="F230" s="2" t="s">
        <v>97</v>
      </c>
      <c r="G230" s="2" t="s">
        <v>10</v>
      </c>
      <c r="H230" s="1">
        <f>H231</f>
        <v>218.7</v>
      </c>
    </row>
    <row r="231" spans="1:8" ht="50.25" customHeight="1">
      <c r="A231" s="31" t="s">
        <v>331</v>
      </c>
      <c r="B231" s="32"/>
      <c r="C231" s="33"/>
      <c r="D231" s="2" t="s">
        <v>45</v>
      </c>
      <c r="E231" s="2" t="s">
        <v>519</v>
      </c>
      <c r="F231" s="2" t="s">
        <v>463</v>
      </c>
      <c r="G231" s="2" t="s">
        <v>10</v>
      </c>
      <c r="H231" s="1">
        <f>H232</f>
        <v>218.7</v>
      </c>
    </row>
    <row r="232" spans="1:8" ht="50.25" customHeight="1">
      <c r="A232" s="31" t="s">
        <v>518</v>
      </c>
      <c r="B232" s="32"/>
      <c r="C232" s="33"/>
      <c r="D232" s="2" t="s">
        <v>45</v>
      </c>
      <c r="E232" s="2" t="s">
        <v>519</v>
      </c>
      <c r="F232" s="2" t="s">
        <v>463</v>
      </c>
      <c r="G232" s="2" t="s">
        <v>520</v>
      </c>
      <c r="H232" s="1">
        <v>218.7</v>
      </c>
    </row>
    <row r="233" spans="1:8" ht="50.25" customHeight="1">
      <c r="A233" s="36" t="s">
        <v>163</v>
      </c>
      <c r="B233" s="37"/>
      <c r="C233" s="37"/>
      <c r="D233" s="2" t="s">
        <v>45</v>
      </c>
      <c r="E233" s="2" t="s">
        <v>170</v>
      </c>
      <c r="F233" s="2" t="s">
        <v>97</v>
      </c>
      <c r="G233" s="2" t="s">
        <v>10</v>
      </c>
      <c r="H233" s="1">
        <f>H237+H234</f>
        <v>59.8</v>
      </c>
    </row>
    <row r="234" spans="1:8" ht="64.5" customHeight="1">
      <c r="A234" s="38" t="s">
        <v>193</v>
      </c>
      <c r="B234" s="39"/>
      <c r="C234" s="39"/>
      <c r="D234" s="2" t="s">
        <v>45</v>
      </c>
      <c r="E234" s="9" t="s">
        <v>194</v>
      </c>
      <c r="F234" s="9" t="s">
        <v>97</v>
      </c>
      <c r="G234" s="2" t="s">
        <v>10</v>
      </c>
      <c r="H234" s="1">
        <f>H235</f>
        <v>39.5</v>
      </c>
    </row>
    <row r="235" spans="1:8" ht="66.75" customHeight="1">
      <c r="A235" s="34" t="s">
        <v>243</v>
      </c>
      <c r="B235" s="35"/>
      <c r="C235" s="35"/>
      <c r="D235" s="2" t="s">
        <v>45</v>
      </c>
      <c r="E235" s="9" t="s">
        <v>194</v>
      </c>
      <c r="F235" s="9" t="s">
        <v>195</v>
      </c>
      <c r="G235" s="2" t="s">
        <v>10</v>
      </c>
      <c r="H235" s="1">
        <f>H236</f>
        <v>39.5</v>
      </c>
    </row>
    <row r="236" spans="1:8" ht="54" customHeight="1">
      <c r="A236" s="34" t="s">
        <v>244</v>
      </c>
      <c r="B236" s="35"/>
      <c r="C236" s="35"/>
      <c r="D236" s="2" t="s">
        <v>45</v>
      </c>
      <c r="E236" s="9" t="s">
        <v>194</v>
      </c>
      <c r="F236" s="9" t="s">
        <v>195</v>
      </c>
      <c r="G236" s="2" t="s">
        <v>40</v>
      </c>
      <c r="H236" s="1">
        <v>39.5</v>
      </c>
    </row>
    <row r="237" spans="1:8" ht="27.75" customHeight="1">
      <c r="A237" s="53" t="s">
        <v>275</v>
      </c>
      <c r="B237" s="51"/>
      <c r="C237" s="51"/>
      <c r="D237" s="2" t="s">
        <v>45</v>
      </c>
      <c r="E237" s="2" t="s">
        <v>276</v>
      </c>
      <c r="F237" s="2" t="s">
        <v>97</v>
      </c>
      <c r="G237" s="2" t="s">
        <v>10</v>
      </c>
      <c r="H237" s="1">
        <f>H238</f>
        <v>20.3</v>
      </c>
    </row>
    <row r="238" spans="1:8" ht="64.5" customHeight="1">
      <c r="A238" s="34" t="s">
        <v>237</v>
      </c>
      <c r="B238" s="50"/>
      <c r="C238" s="50"/>
      <c r="D238" s="2" t="s">
        <v>45</v>
      </c>
      <c r="E238" s="2" t="s">
        <v>276</v>
      </c>
      <c r="F238" s="2" t="s">
        <v>235</v>
      </c>
      <c r="G238" s="2" t="s">
        <v>10</v>
      </c>
      <c r="H238" s="1">
        <f>H239</f>
        <v>20.3</v>
      </c>
    </row>
    <row r="239" spans="1:8" ht="27.75" customHeight="1">
      <c r="A239" s="34" t="s">
        <v>113</v>
      </c>
      <c r="B239" s="24"/>
      <c r="C239" s="24"/>
      <c r="D239" s="2" t="s">
        <v>45</v>
      </c>
      <c r="E239" s="2" t="s">
        <v>276</v>
      </c>
      <c r="F239" s="2" t="s">
        <v>235</v>
      </c>
      <c r="G239" s="2" t="s">
        <v>116</v>
      </c>
      <c r="H239" s="1">
        <v>20.3</v>
      </c>
    </row>
    <row r="240" spans="1:8" ht="28.5" customHeight="1">
      <c r="A240" s="36" t="s">
        <v>178</v>
      </c>
      <c r="B240" s="35"/>
      <c r="C240" s="35"/>
      <c r="D240" s="2" t="s">
        <v>45</v>
      </c>
      <c r="E240" s="2" t="s">
        <v>179</v>
      </c>
      <c r="F240" s="2" t="s">
        <v>97</v>
      </c>
      <c r="G240" s="2" t="s">
        <v>10</v>
      </c>
      <c r="H240" s="1">
        <f>H241</f>
        <v>0</v>
      </c>
    </row>
    <row r="241" spans="1:8" ht="18.75" customHeight="1">
      <c r="A241" s="36" t="s">
        <v>295</v>
      </c>
      <c r="B241" s="35"/>
      <c r="C241" s="35"/>
      <c r="D241" s="2" t="s">
        <v>45</v>
      </c>
      <c r="E241" s="2" t="s">
        <v>297</v>
      </c>
      <c r="F241" s="2" t="s">
        <v>97</v>
      </c>
      <c r="G241" s="2" t="s">
        <v>10</v>
      </c>
      <c r="H241" s="1">
        <f>H242</f>
        <v>0</v>
      </c>
    </row>
    <row r="242" spans="1:8" ht="56.25" customHeight="1">
      <c r="A242" s="53" t="s">
        <v>58</v>
      </c>
      <c r="B242" s="56"/>
      <c r="C242" s="56"/>
      <c r="D242" s="2" t="s">
        <v>45</v>
      </c>
      <c r="E242" s="2" t="s">
        <v>297</v>
      </c>
      <c r="F242" s="2" t="s">
        <v>298</v>
      </c>
      <c r="G242" s="2" t="s">
        <v>10</v>
      </c>
      <c r="H242" s="1">
        <f>H243</f>
        <v>0</v>
      </c>
    </row>
    <row r="243" spans="1:8" ht="27" customHeight="1">
      <c r="A243" s="34" t="s">
        <v>296</v>
      </c>
      <c r="B243" s="35"/>
      <c r="C243" s="35"/>
      <c r="D243" s="2" t="s">
        <v>45</v>
      </c>
      <c r="E243" s="2" t="s">
        <v>297</v>
      </c>
      <c r="F243" s="2" t="s">
        <v>298</v>
      </c>
      <c r="G243" s="2" t="s">
        <v>299</v>
      </c>
      <c r="H243" s="1">
        <v>0</v>
      </c>
    </row>
    <row r="244" spans="1:8" ht="19.5" customHeight="1">
      <c r="A244" s="36" t="s">
        <v>22</v>
      </c>
      <c r="B244" s="43"/>
      <c r="C244" s="43"/>
      <c r="D244" s="2" t="s">
        <v>45</v>
      </c>
      <c r="E244" s="2" t="s">
        <v>61</v>
      </c>
      <c r="F244" s="2" t="s">
        <v>97</v>
      </c>
      <c r="G244" s="2" t="s">
        <v>10</v>
      </c>
      <c r="H244" s="1">
        <f>H245</f>
        <v>1247</v>
      </c>
    </row>
    <row r="245" spans="1:8" ht="51.75" customHeight="1">
      <c r="A245" s="38" t="s">
        <v>24</v>
      </c>
      <c r="B245" s="39"/>
      <c r="C245" s="39"/>
      <c r="D245" s="2" t="s">
        <v>45</v>
      </c>
      <c r="E245" s="2" t="s">
        <v>109</v>
      </c>
      <c r="F245" s="2" t="s">
        <v>97</v>
      </c>
      <c r="G245" s="2" t="s">
        <v>10</v>
      </c>
      <c r="H245" s="1">
        <f>H246+H248</f>
        <v>1247</v>
      </c>
    </row>
    <row r="246" spans="1:8" ht="29.25" customHeight="1">
      <c r="A246" s="34" t="s">
        <v>110</v>
      </c>
      <c r="B246" s="35"/>
      <c r="C246" s="35"/>
      <c r="D246" s="2" t="s">
        <v>45</v>
      </c>
      <c r="E246" s="2" t="s">
        <v>109</v>
      </c>
      <c r="F246" s="2" t="s">
        <v>111</v>
      </c>
      <c r="G246" s="2" t="s">
        <v>10</v>
      </c>
      <c r="H246" s="1">
        <f>H247</f>
        <v>0</v>
      </c>
    </row>
    <row r="247" spans="1:8" ht="51" customHeight="1">
      <c r="A247" s="34" t="s">
        <v>112</v>
      </c>
      <c r="B247" s="35"/>
      <c r="C247" s="35"/>
      <c r="D247" s="2" t="s">
        <v>45</v>
      </c>
      <c r="E247" s="2" t="s">
        <v>109</v>
      </c>
      <c r="F247" s="2" t="s">
        <v>111</v>
      </c>
      <c r="G247" s="2" t="s">
        <v>44</v>
      </c>
      <c r="H247" s="1">
        <v>0</v>
      </c>
    </row>
    <row r="248" spans="1:8" ht="39.75" customHeight="1">
      <c r="A248" s="31" t="s">
        <v>497</v>
      </c>
      <c r="B248" s="32"/>
      <c r="C248" s="33"/>
      <c r="D248" s="2" t="s">
        <v>45</v>
      </c>
      <c r="E248" s="2" t="s">
        <v>109</v>
      </c>
      <c r="F248" s="2" t="s">
        <v>498</v>
      </c>
      <c r="G248" s="2" t="s">
        <v>10</v>
      </c>
      <c r="H248" s="1">
        <f>H249+H250+H251+H252+H253</f>
        <v>1247</v>
      </c>
    </row>
    <row r="249" spans="1:8" ht="64.5" customHeight="1">
      <c r="A249" s="31" t="s">
        <v>499</v>
      </c>
      <c r="B249" s="32"/>
      <c r="C249" s="33"/>
      <c r="D249" s="2" t="s">
        <v>45</v>
      </c>
      <c r="E249" s="2" t="s">
        <v>109</v>
      </c>
      <c r="F249" s="2" t="s">
        <v>498</v>
      </c>
      <c r="G249" s="2" t="s">
        <v>44</v>
      </c>
      <c r="H249" s="1">
        <v>231</v>
      </c>
    </row>
    <row r="250" spans="1:8" ht="26.25" customHeight="1">
      <c r="A250" s="31" t="s">
        <v>501</v>
      </c>
      <c r="B250" s="32"/>
      <c r="C250" s="33"/>
      <c r="D250" s="2" t="s">
        <v>45</v>
      </c>
      <c r="E250" s="2" t="s">
        <v>109</v>
      </c>
      <c r="F250" s="2" t="s">
        <v>498</v>
      </c>
      <c r="G250" s="2" t="s">
        <v>502</v>
      </c>
      <c r="H250" s="1">
        <v>531</v>
      </c>
    </row>
    <row r="251" spans="1:8" ht="99.75" customHeight="1">
      <c r="A251" s="31" t="s">
        <v>503</v>
      </c>
      <c r="B251" s="32"/>
      <c r="C251" s="33"/>
      <c r="D251" s="2" t="s">
        <v>45</v>
      </c>
      <c r="E251" s="2" t="s">
        <v>109</v>
      </c>
      <c r="F251" s="2" t="s">
        <v>498</v>
      </c>
      <c r="G251" s="2" t="s">
        <v>504</v>
      </c>
      <c r="H251" s="1">
        <v>190</v>
      </c>
    </row>
    <row r="252" spans="1:8" ht="24.75" customHeight="1">
      <c r="A252" s="31" t="s">
        <v>505</v>
      </c>
      <c r="B252" s="32"/>
      <c r="C252" s="33"/>
      <c r="D252" s="2" t="s">
        <v>45</v>
      </c>
      <c r="E252" s="2" t="s">
        <v>109</v>
      </c>
      <c r="F252" s="2" t="s">
        <v>498</v>
      </c>
      <c r="G252" s="2" t="s">
        <v>506</v>
      </c>
      <c r="H252" s="1">
        <v>295</v>
      </c>
    </row>
    <row r="253" spans="1:8" ht="51.75" customHeight="1">
      <c r="A253" s="31" t="s">
        <v>507</v>
      </c>
      <c r="B253" s="32"/>
      <c r="C253" s="33"/>
      <c r="D253" s="2" t="s">
        <v>45</v>
      </c>
      <c r="E253" s="2" t="s">
        <v>109</v>
      </c>
      <c r="F253" s="2" t="s">
        <v>498</v>
      </c>
      <c r="G253" s="2" t="s">
        <v>508</v>
      </c>
      <c r="H253" s="1">
        <v>0</v>
      </c>
    </row>
    <row r="254" spans="1:8" ht="49.5" customHeight="1">
      <c r="A254" s="36" t="s">
        <v>127</v>
      </c>
      <c r="B254" s="37"/>
      <c r="C254" s="37"/>
      <c r="D254" s="2" t="s">
        <v>45</v>
      </c>
      <c r="E254" s="2" t="s">
        <v>53</v>
      </c>
      <c r="F254" s="2" t="s">
        <v>97</v>
      </c>
      <c r="G254" s="2" t="s">
        <v>10</v>
      </c>
      <c r="H254" s="1">
        <f>H255</f>
        <v>7166.099999999999</v>
      </c>
    </row>
    <row r="255" spans="1:8" ht="49.5" customHeight="1">
      <c r="A255" s="39" t="s">
        <v>132</v>
      </c>
      <c r="B255" s="39"/>
      <c r="C255" s="39"/>
      <c r="D255" s="2" t="s">
        <v>45</v>
      </c>
      <c r="E255" s="2" t="s">
        <v>133</v>
      </c>
      <c r="F255" s="2" t="s">
        <v>97</v>
      </c>
      <c r="G255" s="2" t="s">
        <v>10</v>
      </c>
      <c r="H255" s="1">
        <f>H256+H258</f>
        <v>7166.099999999999</v>
      </c>
    </row>
    <row r="256" spans="1:8" ht="49.5" customHeight="1">
      <c r="A256" s="34" t="s">
        <v>134</v>
      </c>
      <c r="B256" s="34"/>
      <c r="C256" s="34"/>
      <c r="D256" s="2" t="s">
        <v>45</v>
      </c>
      <c r="E256" s="2" t="s">
        <v>133</v>
      </c>
      <c r="F256" s="2" t="s">
        <v>135</v>
      </c>
      <c r="G256" s="2" t="s">
        <v>10</v>
      </c>
      <c r="H256" s="1">
        <f>H257</f>
        <v>7105.9</v>
      </c>
    </row>
    <row r="257" spans="1:8" ht="24.75" customHeight="1">
      <c r="A257" s="34" t="s">
        <v>113</v>
      </c>
      <c r="B257" s="35"/>
      <c r="C257" s="35"/>
      <c r="D257" s="2" t="s">
        <v>45</v>
      </c>
      <c r="E257" s="2" t="s">
        <v>133</v>
      </c>
      <c r="F257" s="2" t="s">
        <v>135</v>
      </c>
      <c r="G257" s="2" t="s">
        <v>116</v>
      </c>
      <c r="H257" s="1">
        <f>3005.9+4100</f>
        <v>7105.9</v>
      </c>
    </row>
    <row r="258" spans="1:8" ht="51" customHeight="1">
      <c r="A258" s="34" t="s">
        <v>352</v>
      </c>
      <c r="B258" s="35"/>
      <c r="C258" s="35"/>
      <c r="D258" s="2" t="s">
        <v>45</v>
      </c>
      <c r="E258" s="2" t="s">
        <v>133</v>
      </c>
      <c r="F258" s="2" t="s">
        <v>136</v>
      </c>
      <c r="G258" s="2" t="s">
        <v>10</v>
      </c>
      <c r="H258" s="1">
        <f>H259</f>
        <v>60.2</v>
      </c>
    </row>
    <row r="259" spans="1:8" ht="61.5" customHeight="1">
      <c r="A259" s="34" t="s">
        <v>521</v>
      </c>
      <c r="B259" s="35"/>
      <c r="C259" s="35"/>
      <c r="D259" s="2" t="s">
        <v>45</v>
      </c>
      <c r="E259" s="2" t="s">
        <v>133</v>
      </c>
      <c r="F259" s="2" t="s">
        <v>136</v>
      </c>
      <c r="G259" s="2" t="s">
        <v>357</v>
      </c>
      <c r="H259" s="1">
        <v>60.2</v>
      </c>
    </row>
    <row r="260" spans="1:8" ht="46.5" customHeight="1">
      <c r="A260" s="57" t="s">
        <v>257</v>
      </c>
      <c r="B260" s="58"/>
      <c r="C260" s="58"/>
      <c r="D260" s="13" t="s">
        <v>48</v>
      </c>
      <c r="E260" s="2"/>
      <c r="F260" s="2"/>
      <c r="G260" s="2"/>
      <c r="H260" s="14">
        <f>H287+H283+H276+H261+H300+H272</f>
        <v>23857.2</v>
      </c>
    </row>
    <row r="261" spans="1:8" ht="15" customHeight="1">
      <c r="A261" s="49" t="s">
        <v>202</v>
      </c>
      <c r="B261" s="50"/>
      <c r="C261" s="50"/>
      <c r="D261" s="18" t="s">
        <v>48</v>
      </c>
      <c r="E261" s="2" t="s">
        <v>11</v>
      </c>
      <c r="F261" s="2" t="s">
        <v>97</v>
      </c>
      <c r="G261" s="2" t="s">
        <v>10</v>
      </c>
      <c r="H261" s="19">
        <f>H262+H265+H269</f>
        <v>10624.2</v>
      </c>
    </row>
    <row r="262" spans="1:8" ht="72" customHeight="1">
      <c r="A262" s="56" t="s">
        <v>348</v>
      </c>
      <c r="B262" s="51"/>
      <c r="C262" s="51"/>
      <c r="D262" s="9" t="s">
        <v>48</v>
      </c>
      <c r="E262" s="2" t="s">
        <v>349</v>
      </c>
      <c r="F262" s="2" t="s">
        <v>97</v>
      </c>
      <c r="G262" s="2" t="s">
        <v>10</v>
      </c>
      <c r="H262" s="1">
        <f>H263</f>
        <v>549</v>
      </c>
    </row>
    <row r="263" spans="1:8" ht="54" customHeight="1">
      <c r="A263" s="34" t="s">
        <v>98</v>
      </c>
      <c r="B263" s="34"/>
      <c r="C263" s="34"/>
      <c r="D263" s="9" t="s">
        <v>48</v>
      </c>
      <c r="E263" s="2" t="s">
        <v>349</v>
      </c>
      <c r="F263" s="2" t="s">
        <v>99</v>
      </c>
      <c r="G263" s="2" t="s">
        <v>10</v>
      </c>
      <c r="H263" s="1">
        <f>H264</f>
        <v>549</v>
      </c>
    </row>
    <row r="264" spans="1:8" ht="29.25" customHeight="1">
      <c r="A264" s="34" t="s">
        <v>350</v>
      </c>
      <c r="B264" s="24"/>
      <c r="C264" s="24"/>
      <c r="D264" s="9" t="s">
        <v>48</v>
      </c>
      <c r="E264" s="2" t="s">
        <v>349</v>
      </c>
      <c r="F264" s="2" t="s">
        <v>99</v>
      </c>
      <c r="G264" s="2" t="s">
        <v>52</v>
      </c>
      <c r="H264" s="1">
        <v>549</v>
      </c>
    </row>
    <row r="265" spans="1:8" ht="63.75" customHeight="1">
      <c r="A265" s="39" t="s">
        <v>254</v>
      </c>
      <c r="B265" s="39"/>
      <c r="C265" s="39"/>
      <c r="D265" s="9" t="s">
        <v>48</v>
      </c>
      <c r="E265" s="2" t="s">
        <v>205</v>
      </c>
      <c r="F265" s="2" t="s">
        <v>97</v>
      </c>
      <c r="G265" s="2" t="s">
        <v>10</v>
      </c>
      <c r="H265" s="1">
        <f>H266</f>
        <v>584.2</v>
      </c>
    </row>
    <row r="266" spans="1:8" ht="27.75" customHeight="1">
      <c r="A266" s="35" t="s">
        <v>98</v>
      </c>
      <c r="B266" s="35"/>
      <c r="C266" s="35"/>
      <c r="D266" s="9" t="s">
        <v>48</v>
      </c>
      <c r="E266" s="2" t="s">
        <v>205</v>
      </c>
      <c r="F266" s="2" t="s">
        <v>99</v>
      </c>
      <c r="G266" s="2" t="s">
        <v>10</v>
      </c>
      <c r="H266" s="1">
        <f>H267+H268</f>
        <v>584.2</v>
      </c>
    </row>
    <row r="267" spans="1:8" ht="27.75" customHeight="1">
      <c r="A267" s="35" t="s">
        <v>102</v>
      </c>
      <c r="B267" s="35"/>
      <c r="C267" s="35"/>
      <c r="D267" s="9" t="s">
        <v>48</v>
      </c>
      <c r="E267" s="2" t="s">
        <v>205</v>
      </c>
      <c r="F267" s="2" t="s">
        <v>99</v>
      </c>
      <c r="G267" s="2" t="s">
        <v>42</v>
      </c>
      <c r="H267" s="1">
        <v>166.5</v>
      </c>
    </row>
    <row r="268" spans="1:8" ht="48" customHeight="1">
      <c r="A268" s="35" t="s">
        <v>203</v>
      </c>
      <c r="B268" s="35"/>
      <c r="C268" s="35"/>
      <c r="D268" s="9" t="s">
        <v>48</v>
      </c>
      <c r="E268" s="2" t="s">
        <v>205</v>
      </c>
      <c r="F268" s="2" t="s">
        <v>99</v>
      </c>
      <c r="G268" s="2" t="s">
        <v>12</v>
      </c>
      <c r="H268" s="1">
        <v>417.7</v>
      </c>
    </row>
    <row r="269" spans="1:8" ht="48" customHeight="1">
      <c r="A269" s="38" t="s">
        <v>100</v>
      </c>
      <c r="B269" s="38"/>
      <c r="C269" s="38"/>
      <c r="D269" s="2" t="s">
        <v>48</v>
      </c>
      <c r="E269" s="2" t="s">
        <v>101</v>
      </c>
      <c r="F269" s="2" t="s">
        <v>97</v>
      </c>
      <c r="G269" s="2" t="s">
        <v>10</v>
      </c>
      <c r="H269" s="1">
        <f>H270</f>
        <v>9491</v>
      </c>
    </row>
    <row r="270" spans="1:8" ht="63" customHeight="1">
      <c r="A270" s="34" t="s">
        <v>98</v>
      </c>
      <c r="B270" s="34"/>
      <c r="C270" s="34"/>
      <c r="D270" s="2" t="s">
        <v>48</v>
      </c>
      <c r="E270" s="2" t="s">
        <v>101</v>
      </c>
      <c r="F270" s="2" t="s">
        <v>99</v>
      </c>
      <c r="G270" s="2" t="s">
        <v>10</v>
      </c>
      <c r="H270" s="1">
        <f>H271</f>
        <v>9491</v>
      </c>
    </row>
    <row r="271" spans="1:8" ht="63" customHeight="1">
      <c r="A271" s="34" t="s">
        <v>102</v>
      </c>
      <c r="B271" s="35"/>
      <c r="C271" s="35"/>
      <c r="D271" s="2" t="s">
        <v>48</v>
      </c>
      <c r="E271" s="2" t="s">
        <v>101</v>
      </c>
      <c r="F271" s="2" t="s">
        <v>99</v>
      </c>
      <c r="G271" s="2" t="s">
        <v>42</v>
      </c>
      <c r="H271" s="1">
        <f>9097.5+1124.3-730.8</f>
        <v>9491</v>
      </c>
    </row>
    <row r="272" spans="1:8" ht="63" customHeight="1">
      <c r="A272" s="25" t="s">
        <v>288</v>
      </c>
      <c r="B272" s="26"/>
      <c r="C272" s="27"/>
      <c r="D272" s="2" t="s">
        <v>48</v>
      </c>
      <c r="E272" s="2" t="s">
        <v>289</v>
      </c>
      <c r="F272" s="2" t="s">
        <v>97</v>
      </c>
      <c r="G272" s="2" t="s">
        <v>10</v>
      </c>
      <c r="H272" s="1">
        <f>H273</f>
        <v>706</v>
      </c>
    </row>
    <row r="273" spans="1:8" ht="48.75" customHeight="1">
      <c r="A273" s="28" t="s">
        <v>517</v>
      </c>
      <c r="B273" s="29"/>
      <c r="C273" s="30"/>
      <c r="D273" s="2" t="s">
        <v>48</v>
      </c>
      <c r="E273" s="2" t="s">
        <v>519</v>
      </c>
      <c r="F273" s="2" t="s">
        <v>97</v>
      </c>
      <c r="G273" s="2" t="s">
        <v>10</v>
      </c>
      <c r="H273" s="1">
        <f>H274</f>
        <v>706</v>
      </c>
    </row>
    <row r="274" spans="1:8" ht="16.5" customHeight="1">
      <c r="A274" s="31" t="s">
        <v>331</v>
      </c>
      <c r="B274" s="32"/>
      <c r="C274" s="33"/>
      <c r="D274" s="2" t="s">
        <v>48</v>
      </c>
      <c r="E274" s="2" t="s">
        <v>519</v>
      </c>
      <c r="F274" s="2" t="s">
        <v>463</v>
      </c>
      <c r="G274" s="2" t="s">
        <v>10</v>
      </c>
      <c r="H274" s="1">
        <f>H275</f>
        <v>706</v>
      </c>
    </row>
    <row r="275" spans="1:8" ht="67.5" customHeight="1">
      <c r="A275" s="31" t="s">
        <v>518</v>
      </c>
      <c r="B275" s="32"/>
      <c r="C275" s="33"/>
      <c r="D275" s="2" t="s">
        <v>48</v>
      </c>
      <c r="E275" s="2" t="s">
        <v>519</v>
      </c>
      <c r="F275" s="2" t="s">
        <v>463</v>
      </c>
      <c r="G275" s="2" t="s">
        <v>520</v>
      </c>
      <c r="H275" s="1">
        <v>706</v>
      </c>
    </row>
    <row r="276" spans="1:8" ht="31.5" customHeight="1">
      <c r="A276" s="36" t="s">
        <v>163</v>
      </c>
      <c r="B276" s="37"/>
      <c r="C276" s="37"/>
      <c r="D276" s="2" t="s">
        <v>48</v>
      </c>
      <c r="E276" s="2" t="s">
        <v>170</v>
      </c>
      <c r="F276" s="2" t="s">
        <v>97</v>
      </c>
      <c r="G276" s="2" t="s">
        <v>10</v>
      </c>
      <c r="H276" s="1">
        <f>H280+H277</f>
        <v>265</v>
      </c>
    </row>
    <row r="277" spans="1:8" ht="66.75" customHeight="1">
      <c r="A277" s="38" t="s">
        <v>193</v>
      </c>
      <c r="B277" s="39"/>
      <c r="C277" s="39"/>
      <c r="D277" s="2" t="s">
        <v>48</v>
      </c>
      <c r="E277" s="9" t="s">
        <v>194</v>
      </c>
      <c r="F277" s="9" t="s">
        <v>97</v>
      </c>
      <c r="G277" s="2" t="s">
        <v>10</v>
      </c>
      <c r="H277" s="1">
        <f>H278</f>
        <v>175.2</v>
      </c>
    </row>
    <row r="278" spans="1:8" ht="60.75" customHeight="1">
      <c r="A278" s="34" t="s">
        <v>243</v>
      </c>
      <c r="B278" s="35"/>
      <c r="C278" s="35"/>
      <c r="D278" s="2" t="s">
        <v>48</v>
      </c>
      <c r="E278" s="9" t="s">
        <v>194</v>
      </c>
      <c r="F278" s="9" t="s">
        <v>195</v>
      </c>
      <c r="G278" s="2" t="s">
        <v>10</v>
      </c>
      <c r="H278" s="1">
        <f>H279</f>
        <v>175.2</v>
      </c>
    </row>
    <row r="279" spans="1:8" ht="54.75" customHeight="1">
      <c r="A279" s="34" t="s">
        <v>244</v>
      </c>
      <c r="B279" s="35"/>
      <c r="C279" s="35"/>
      <c r="D279" s="2" t="s">
        <v>48</v>
      </c>
      <c r="E279" s="9" t="s">
        <v>194</v>
      </c>
      <c r="F279" s="9" t="s">
        <v>195</v>
      </c>
      <c r="G279" s="2" t="s">
        <v>40</v>
      </c>
      <c r="H279" s="1">
        <v>175.2</v>
      </c>
    </row>
    <row r="280" spans="1:8" ht="25.5" customHeight="1">
      <c r="A280" s="53" t="s">
        <v>275</v>
      </c>
      <c r="B280" s="51"/>
      <c r="C280" s="51"/>
      <c r="D280" s="2" t="s">
        <v>48</v>
      </c>
      <c r="E280" s="2" t="s">
        <v>276</v>
      </c>
      <c r="F280" s="2" t="s">
        <v>97</v>
      </c>
      <c r="G280" s="2" t="s">
        <v>10</v>
      </c>
      <c r="H280" s="1">
        <f>H281</f>
        <v>89.8</v>
      </c>
    </row>
    <row r="281" spans="1:8" ht="72" customHeight="1">
      <c r="A281" s="34" t="s">
        <v>237</v>
      </c>
      <c r="B281" s="50"/>
      <c r="C281" s="50"/>
      <c r="D281" s="2" t="s">
        <v>48</v>
      </c>
      <c r="E281" s="2" t="s">
        <v>276</v>
      </c>
      <c r="F281" s="2" t="s">
        <v>235</v>
      </c>
      <c r="G281" s="2" t="s">
        <v>10</v>
      </c>
      <c r="H281" s="1">
        <f>H282</f>
        <v>89.8</v>
      </c>
    </row>
    <row r="282" spans="1:8" ht="51.75" customHeight="1">
      <c r="A282" s="34" t="s">
        <v>113</v>
      </c>
      <c r="B282" s="24"/>
      <c r="C282" s="24"/>
      <c r="D282" s="2" t="s">
        <v>48</v>
      </c>
      <c r="E282" s="2" t="s">
        <v>276</v>
      </c>
      <c r="F282" s="2" t="s">
        <v>235</v>
      </c>
      <c r="G282" s="2" t="s">
        <v>116</v>
      </c>
      <c r="H282" s="1">
        <v>89.8</v>
      </c>
    </row>
    <row r="283" spans="1:8" ht="25.5" customHeight="1">
      <c r="A283" s="36" t="s">
        <v>178</v>
      </c>
      <c r="B283" s="35"/>
      <c r="C283" s="35"/>
      <c r="D283" s="2" t="s">
        <v>48</v>
      </c>
      <c r="E283" s="2" t="s">
        <v>179</v>
      </c>
      <c r="F283" s="2" t="s">
        <v>97</v>
      </c>
      <c r="G283" s="2" t="s">
        <v>10</v>
      </c>
      <c r="H283" s="1">
        <f>H284</f>
        <v>0</v>
      </c>
    </row>
    <row r="284" spans="1:8" ht="12.75">
      <c r="A284" s="38" t="s">
        <v>295</v>
      </c>
      <c r="B284" s="39"/>
      <c r="C284" s="39"/>
      <c r="D284" s="2" t="s">
        <v>48</v>
      </c>
      <c r="E284" s="2" t="s">
        <v>297</v>
      </c>
      <c r="F284" s="2" t="s">
        <v>97</v>
      </c>
      <c r="G284" s="2" t="s">
        <v>10</v>
      </c>
      <c r="H284" s="1">
        <f>H285</f>
        <v>0</v>
      </c>
    </row>
    <row r="285" spans="1:8" ht="40.5" customHeight="1">
      <c r="A285" s="44" t="s">
        <v>58</v>
      </c>
      <c r="B285" s="52"/>
      <c r="C285" s="52"/>
      <c r="D285" s="2" t="s">
        <v>48</v>
      </c>
      <c r="E285" s="2" t="s">
        <v>297</v>
      </c>
      <c r="F285" s="2" t="s">
        <v>298</v>
      </c>
      <c r="G285" s="2" t="s">
        <v>10</v>
      </c>
      <c r="H285" s="1">
        <f>H286</f>
        <v>0</v>
      </c>
    </row>
    <row r="286" spans="1:8" ht="64.5" customHeight="1">
      <c r="A286" s="34" t="s">
        <v>296</v>
      </c>
      <c r="B286" s="35"/>
      <c r="C286" s="35"/>
      <c r="D286" s="2" t="s">
        <v>48</v>
      </c>
      <c r="E286" s="2" t="s">
        <v>297</v>
      </c>
      <c r="F286" s="2" t="s">
        <v>298</v>
      </c>
      <c r="G286" s="2" t="s">
        <v>299</v>
      </c>
      <c r="H286" s="1">
        <v>0</v>
      </c>
    </row>
    <row r="287" spans="1:8" ht="26.25" customHeight="1">
      <c r="A287" s="36" t="s">
        <v>22</v>
      </c>
      <c r="B287" s="43"/>
      <c r="C287" s="43"/>
      <c r="D287" s="2" t="s">
        <v>48</v>
      </c>
      <c r="E287" s="2" t="s">
        <v>61</v>
      </c>
      <c r="F287" s="2" t="s">
        <v>97</v>
      </c>
      <c r="G287" s="2" t="s">
        <v>10</v>
      </c>
      <c r="H287" s="1">
        <f>H291+H288</f>
        <v>12062</v>
      </c>
    </row>
    <row r="288" spans="1:8" ht="26.25" customHeight="1">
      <c r="A288" s="31" t="s">
        <v>23</v>
      </c>
      <c r="B288" s="77"/>
      <c r="C288" s="78"/>
      <c r="D288" s="2" t="s">
        <v>48</v>
      </c>
      <c r="E288" s="2" t="s">
        <v>63</v>
      </c>
      <c r="F288" s="2" t="s">
        <v>97</v>
      </c>
      <c r="G288" s="2" t="s">
        <v>10</v>
      </c>
      <c r="H288" s="1">
        <f>H289</f>
        <v>532</v>
      </c>
    </row>
    <row r="289" spans="1:8" ht="26.25" customHeight="1">
      <c r="A289" s="31" t="s">
        <v>139</v>
      </c>
      <c r="B289" s="32"/>
      <c r="C289" s="33"/>
      <c r="D289" s="2" t="s">
        <v>48</v>
      </c>
      <c r="E289" s="2" t="s">
        <v>63</v>
      </c>
      <c r="F289" s="2" t="s">
        <v>140</v>
      </c>
      <c r="G289" s="2" t="s">
        <v>10</v>
      </c>
      <c r="H289" s="1">
        <f>H290</f>
        <v>532</v>
      </c>
    </row>
    <row r="290" spans="1:8" ht="26.25" customHeight="1">
      <c r="A290" s="31" t="s">
        <v>492</v>
      </c>
      <c r="B290" s="32"/>
      <c r="C290" s="33"/>
      <c r="D290" s="2" t="s">
        <v>48</v>
      </c>
      <c r="E290" s="2" t="s">
        <v>63</v>
      </c>
      <c r="F290" s="2" t="s">
        <v>140</v>
      </c>
      <c r="G290" s="2" t="s">
        <v>43</v>
      </c>
      <c r="H290" s="1">
        <v>532</v>
      </c>
    </row>
    <row r="291" spans="1:8" ht="16.5" customHeight="1">
      <c r="A291" s="38" t="s">
        <v>24</v>
      </c>
      <c r="B291" s="39"/>
      <c r="C291" s="39"/>
      <c r="D291" s="2" t="s">
        <v>48</v>
      </c>
      <c r="E291" s="2" t="s">
        <v>109</v>
      </c>
      <c r="F291" s="2" t="s">
        <v>97</v>
      </c>
      <c r="G291" s="2" t="s">
        <v>10</v>
      </c>
      <c r="H291" s="1">
        <f>H292+H294</f>
        <v>11530</v>
      </c>
    </row>
    <row r="292" spans="1:8" ht="26.25" customHeight="1">
      <c r="A292" s="34" t="s">
        <v>110</v>
      </c>
      <c r="B292" s="35"/>
      <c r="C292" s="35"/>
      <c r="D292" s="2" t="s">
        <v>48</v>
      </c>
      <c r="E292" s="2" t="s">
        <v>109</v>
      </c>
      <c r="F292" s="2" t="s">
        <v>111</v>
      </c>
      <c r="G292" s="2" t="s">
        <v>10</v>
      </c>
      <c r="H292" s="1">
        <f>H293</f>
        <v>0</v>
      </c>
    </row>
    <row r="293" spans="1:8" ht="52.5" customHeight="1">
      <c r="A293" s="34" t="s">
        <v>112</v>
      </c>
      <c r="B293" s="35"/>
      <c r="C293" s="35"/>
      <c r="D293" s="2" t="s">
        <v>48</v>
      </c>
      <c r="E293" s="2" t="s">
        <v>109</v>
      </c>
      <c r="F293" s="2" t="s">
        <v>111</v>
      </c>
      <c r="G293" s="2" t="s">
        <v>44</v>
      </c>
      <c r="H293" s="1">
        <v>0</v>
      </c>
    </row>
    <row r="294" spans="1:8" ht="50.25" customHeight="1">
      <c r="A294" s="31" t="s">
        <v>497</v>
      </c>
      <c r="B294" s="32"/>
      <c r="C294" s="33"/>
      <c r="D294" s="2" t="s">
        <v>48</v>
      </c>
      <c r="E294" s="2" t="s">
        <v>109</v>
      </c>
      <c r="F294" s="2" t="s">
        <v>498</v>
      </c>
      <c r="G294" s="2" t="s">
        <v>10</v>
      </c>
      <c r="H294" s="1">
        <f>H295+H296+H297+H298+H299</f>
        <v>11530</v>
      </c>
    </row>
    <row r="295" spans="1:8" ht="51.75" customHeight="1">
      <c r="A295" s="31" t="s">
        <v>499</v>
      </c>
      <c r="B295" s="32"/>
      <c r="C295" s="33"/>
      <c r="D295" s="2" t="s">
        <v>48</v>
      </c>
      <c r="E295" s="2" t="s">
        <v>109</v>
      </c>
      <c r="F295" s="2" t="s">
        <v>498</v>
      </c>
      <c r="G295" s="2" t="s">
        <v>44</v>
      </c>
      <c r="H295" s="1">
        <v>1827</v>
      </c>
    </row>
    <row r="296" spans="1:8" ht="51.75" customHeight="1">
      <c r="A296" s="31" t="s">
        <v>501</v>
      </c>
      <c r="B296" s="32"/>
      <c r="C296" s="33"/>
      <c r="D296" s="2" t="s">
        <v>48</v>
      </c>
      <c r="E296" s="2" t="s">
        <v>109</v>
      </c>
      <c r="F296" s="2" t="s">
        <v>498</v>
      </c>
      <c r="G296" s="2" t="s">
        <v>502</v>
      </c>
      <c r="H296" s="1">
        <v>4180</v>
      </c>
    </row>
    <row r="297" spans="1:8" ht="25.5" customHeight="1">
      <c r="A297" s="31" t="s">
        <v>503</v>
      </c>
      <c r="B297" s="32"/>
      <c r="C297" s="33"/>
      <c r="D297" s="2" t="s">
        <v>48</v>
      </c>
      <c r="E297" s="2" t="s">
        <v>109</v>
      </c>
      <c r="F297" s="2" t="s">
        <v>498</v>
      </c>
      <c r="G297" s="2" t="s">
        <v>504</v>
      </c>
      <c r="H297" s="1">
        <v>2370</v>
      </c>
    </row>
    <row r="298" spans="1:8" ht="50.25" customHeight="1">
      <c r="A298" s="31" t="s">
        <v>505</v>
      </c>
      <c r="B298" s="32"/>
      <c r="C298" s="33"/>
      <c r="D298" s="2" t="s">
        <v>48</v>
      </c>
      <c r="E298" s="2" t="s">
        <v>109</v>
      </c>
      <c r="F298" s="2" t="s">
        <v>498</v>
      </c>
      <c r="G298" s="2" t="s">
        <v>506</v>
      </c>
      <c r="H298" s="1">
        <v>2320</v>
      </c>
    </row>
    <row r="299" spans="1:8" ht="32.25" customHeight="1">
      <c r="A299" s="31" t="s">
        <v>507</v>
      </c>
      <c r="B299" s="32"/>
      <c r="C299" s="33"/>
      <c r="D299" s="2" t="s">
        <v>48</v>
      </c>
      <c r="E299" s="2" t="s">
        <v>109</v>
      </c>
      <c r="F299" s="2" t="s">
        <v>498</v>
      </c>
      <c r="G299" s="2" t="s">
        <v>508</v>
      </c>
      <c r="H299" s="1">
        <v>833</v>
      </c>
    </row>
    <row r="300" spans="1:8" ht="53.25" customHeight="1">
      <c r="A300" s="36" t="s">
        <v>127</v>
      </c>
      <c r="B300" s="37"/>
      <c r="C300" s="37"/>
      <c r="D300" s="2" t="s">
        <v>48</v>
      </c>
      <c r="E300" s="2" t="s">
        <v>53</v>
      </c>
      <c r="F300" s="2" t="s">
        <v>97</v>
      </c>
      <c r="G300" s="2" t="s">
        <v>10</v>
      </c>
      <c r="H300" s="1">
        <f>H301</f>
        <v>200</v>
      </c>
    </row>
    <row r="301" spans="1:8" ht="32.25" customHeight="1">
      <c r="A301" s="53" t="s">
        <v>132</v>
      </c>
      <c r="B301" s="51"/>
      <c r="C301" s="51"/>
      <c r="D301" s="2" t="s">
        <v>48</v>
      </c>
      <c r="E301" s="2" t="s">
        <v>133</v>
      </c>
      <c r="F301" s="2" t="s">
        <v>97</v>
      </c>
      <c r="G301" s="2" t="s">
        <v>10</v>
      </c>
      <c r="H301" s="1">
        <f>H302</f>
        <v>200</v>
      </c>
    </row>
    <row r="302" spans="1:8" ht="41.25" customHeight="1">
      <c r="A302" s="34" t="s">
        <v>231</v>
      </c>
      <c r="B302" s="35"/>
      <c r="C302" s="35"/>
      <c r="D302" s="2" t="s">
        <v>48</v>
      </c>
      <c r="E302" s="2" t="s">
        <v>133</v>
      </c>
      <c r="F302" s="2" t="s">
        <v>136</v>
      </c>
      <c r="G302" s="2" t="s">
        <v>10</v>
      </c>
      <c r="H302" s="1">
        <f>H303</f>
        <v>200</v>
      </c>
    </row>
    <row r="303" spans="1:8" ht="61.5" customHeight="1">
      <c r="A303" s="34" t="s">
        <v>521</v>
      </c>
      <c r="B303" s="35"/>
      <c r="C303" s="35"/>
      <c r="D303" s="2" t="s">
        <v>48</v>
      </c>
      <c r="E303" s="2" t="s">
        <v>133</v>
      </c>
      <c r="F303" s="2" t="s">
        <v>136</v>
      </c>
      <c r="G303" s="2" t="s">
        <v>357</v>
      </c>
      <c r="H303" s="1">
        <v>200</v>
      </c>
    </row>
    <row r="304" spans="1:8" ht="42.75" customHeight="1">
      <c r="A304" s="57" t="s">
        <v>258</v>
      </c>
      <c r="B304" s="58"/>
      <c r="C304" s="58"/>
      <c r="D304" s="13" t="s">
        <v>49</v>
      </c>
      <c r="E304" s="2"/>
      <c r="F304" s="2"/>
      <c r="G304" s="2"/>
      <c r="H304" s="14">
        <f>H334+H320+H330+H305+H347+H353+H316</f>
        <v>12782.5</v>
      </c>
    </row>
    <row r="305" spans="1:8" ht="25.5" customHeight="1">
      <c r="A305" s="49" t="s">
        <v>202</v>
      </c>
      <c r="B305" s="50"/>
      <c r="C305" s="50"/>
      <c r="D305" s="18" t="s">
        <v>49</v>
      </c>
      <c r="E305" s="2" t="s">
        <v>11</v>
      </c>
      <c r="F305" s="2" t="s">
        <v>97</v>
      </c>
      <c r="G305" s="2" t="s">
        <v>10</v>
      </c>
      <c r="H305" s="19">
        <f>H306+H309+H313</f>
        <v>5097</v>
      </c>
    </row>
    <row r="306" spans="1:8" ht="83.25" customHeight="1">
      <c r="A306" s="56" t="s">
        <v>348</v>
      </c>
      <c r="B306" s="51"/>
      <c r="C306" s="51"/>
      <c r="D306" s="9" t="s">
        <v>49</v>
      </c>
      <c r="E306" s="2" t="s">
        <v>349</v>
      </c>
      <c r="F306" s="2" t="s">
        <v>97</v>
      </c>
      <c r="G306" s="2" t="s">
        <v>10</v>
      </c>
      <c r="H306" s="1">
        <f>H307</f>
        <v>635.4</v>
      </c>
    </row>
    <row r="307" spans="1:8" ht="48" customHeight="1">
      <c r="A307" s="34" t="s">
        <v>98</v>
      </c>
      <c r="B307" s="34"/>
      <c r="C307" s="34"/>
      <c r="D307" s="9" t="s">
        <v>49</v>
      </c>
      <c r="E307" s="2" t="s">
        <v>349</v>
      </c>
      <c r="F307" s="2" t="s">
        <v>99</v>
      </c>
      <c r="G307" s="2" t="s">
        <v>10</v>
      </c>
      <c r="H307" s="1">
        <f>H308</f>
        <v>635.4</v>
      </c>
    </row>
    <row r="308" spans="1:8" ht="19.5" customHeight="1">
      <c r="A308" s="34" t="s">
        <v>350</v>
      </c>
      <c r="B308" s="24"/>
      <c r="C308" s="24"/>
      <c r="D308" s="9" t="s">
        <v>49</v>
      </c>
      <c r="E308" s="2" t="s">
        <v>349</v>
      </c>
      <c r="F308" s="2" t="s">
        <v>99</v>
      </c>
      <c r="G308" s="2" t="s">
        <v>52</v>
      </c>
      <c r="H308" s="1">
        <v>635.4</v>
      </c>
    </row>
    <row r="309" spans="1:8" ht="66.75" customHeight="1">
      <c r="A309" s="39" t="s">
        <v>254</v>
      </c>
      <c r="B309" s="39"/>
      <c r="C309" s="39"/>
      <c r="D309" s="9" t="s">
        <v>49</v>
      </c>
      <c r="E309" s="2" t="s">
        <v>205</v>
      </c>
      <c r="F309" s="2" t="s">
        <v>97</v>
      </c>
      <c r="G309" s="2" t="s">
        <v>10</v>
      </c>
      <c r="H309" s="1">
        <f>H310</f>
        <v>718.5</v>
      </c>
    </row>
    <row r="310" spans="1:8" ht="27.75" customHeight="1">
      <c r="A310" s="35" t="s">
        <v>98</v>
      </c>
      <c r="B310" s="35"/>
      <c r="C310" s="35"/>
      <c r="D310" s="9" t="s">
        <v>49</v>
      </c>
      <c r="E310" s="2" t="s">
        <v>205</v>
      </c>
      <c r="F310" s="2" t="s">
        <v>99</v>
      </c>
      <c r="G310" s="2" t="s">
        <v>10</v>
      </c>
      <c r="H310" s="1">
        <f>H311+H312</f>
        <v>718.5</v>
      </c>
    </row>
    <row r="311" spans="1:8" ht="47.25" customHeight="1">
      <c r="A311" s="35" t="s">
        <v>102</v>
      </c>
      <c r="B311" s="35"/>
      <c r="C311" s="35"/>
      <c r="D311" s="9" t="s">
        <v>49</v>
      </c>
      <c r="E311" s="2" t="s">
        <v>205</v>
      </c>
      <c r="F311" s="2" t="s">
        <v>99</v>
      </c>
      <c r="G311" s="2" t="s">
        <v>42</v>
      </c>
      <c r="H311" s="1">
        <v>135.2</v>
      </c>
    </row>
    <row r="312" spans="1:8" ht="47.25" customHeight="1">
      <c r="A312" s="35" t="s">
        <v>203</v>
      </c>
      <c r="B312" s="35"/>
      <c r="C312" s="35"/>
      <c r="D312" s="9" t="s">
        <v>49</v>
      </c>
      <c r="E312" s="2" t="s">
        <v>205</v>
      </c>
      <c r="F312" s="2" t="s">
        <v>99</v>
      </c>
      <c r="G312" s="2" t="s">
        <v>12</v>
      </c>
      <c r="H312" s="1">
        <v>583.3</v>
      </c>
    </row>
    <row r="313" spans="1:8" ht="74.25" customHeight="1">
      <c r="A313" s="38" t="s">
        <v>100</v>
      </c>
      <c r="B313" s="38"/>
      <c r="C313" s="38"/>
      <c r="D313" s="2" t="s">
        <v>49</v>
      </c>
      <c r="E313" s="2" t="s">
        <v>101</v>
      </c>
      <c r="F313" s="2" t="s">
        <v>97</v>
      </c>
      <c r="G313" s="2" t="s">
        <v>10</v>
      </c>
      <c r="H313" s="1">
        <f>H314</f>
        <v>3743.1</v>
      </c>
    </row>
    <row r="314" spans="1:8" ht="74.25" customHeight="1">
      <c r="A314" s="34" t="s">
        <v>98</v>
      </c>
      <c r="B314" s="34"/>
      <c r="C314" s="34"/>
      <c r="D314" s="2" t="s">
        <v>49</v>
      </c>
      <c r="E314" s="2" t="s">
        <v>101</v>
      </c>
      <c r="F314" s="2" t="s">
        <v>99</v>
      </c>
      <c r="G314" s="2" t="s">
        <v>10</v>
      </c>
      <c r="H314" s="1">
        <f>H315</f>
        <v>3743.1</v>
      </c>
    </row>
    <row r="315" spans="1:8" ht="74.25" customHeight="1">
      <c r="A315" s="34" t="s">
        <v>102</v>
      </c>
      <c r="B315" s="35"/>
      <c r="C315" s="35"/>
      <c r="D315" s="2" t="s">
        <v>49</v>
      </c>
      <c r="E315" s="2" t="s">
        <v>101</v>
      </c>
      <c r="F315" s="2" t="s">
        <v>99</v>
      </c>
      <c r="G315" s="2" t="s">
        <v>42</v>
      </c>
      <c r="H315" s="1">
        <f>3507.9+478.7-243.5</f>
        <v>3743.1</v>
      </c>
    </row>
    <row r="316" spans="1:8" ht="27.75" customHeight="1">
      <c r="A316" s="25" t="s">
        <v>288</v>
      </c>
      <c r="B316" s="26"/>
      <c r="C316" s="27"/>
      <c r="D316" s="2" t="s">
        <v>49</v>
      </c>
      <c r="E316" s="2" t="s">
        <v>289</v>
      </c>
      <c r="F316" s="2" t="s">
        <v>97</v>
      </c>
      <c r="G316" s="2" t="s">
        <v>10</v>
      </c>
      <c r="H316" s="1">
        <f>H317</f>
        <v>218.7</v>
      </c>
    </row>
    <row r="317" spans="1:8" ht="39" customHeight="1">
      <c r="A317" s="28" t="s">
        <v>517</v>
      </c>
      <c r="B317" s="29"/>
      <c r="C317" s="30"/>
      <c r="D317" s="2" t="s">
        <v>49</v>
      </c>
      <c r="E317" s="2" t="s">
        <v>519</v>
      </c>
      <c r="F317" s="2" t="s">
        <v>97</v>
      </c>
      <c r="G317" s="2" t="s">
        <v>10</v>
      </c>
      <c r="H317" s="1">
        <f>H318</f>
        <v>218.7</v>
      </c>
    </row>
    <row r="318" spans="1:8" ht="39" customHeight="1">
      <c r="A318" s="31" t="s">
        <v>331</v>
      </c>
      <c r="B318" s="32"/>
      <c r="C318" s="33"/>
      <c r="D318" s="2" t="s">
        <v>49</v>
      </c>
      <c r="E318" s="2" t="s">
        <v>519</v>
      </c>
      <c r="F318" s="2" t="s">
        <v>463</v>
      </c>
      <c r="G318" s="2" t="s">
        <v>10</v>
      </c>
      <c r="H318" s="1">
        <f>H319</f>
        <v>218.7</v>
      </c>
    </row>
    <row r="319" spans="1:8" ht="63.75" customHeight="1">
      <c r="A319" s="31" t="s">
        <v>518</v>
      </c>
      <c r="B319" s="32"/>
      <c r="C319" s="33"/>
      <c r="D319" s="2" t="s">
        <v>49</v>
      </c>
      <c r="E319" s="2" t="s">
        <v>519</v>
      </c>
      <c r="F319" s="2" t="s">
        <v>463</v>
      </c>
      <c r="G319" s="2" t="s">
        <v>520</v>
      </c>
      <c r="H319" s="1">
        <v>218.7</v>
      </c>
    </row>
    <row r="320" spans="1:8" ht="52.5" customHeight="1">
      <c r="A320" s="36" t="s">
        <v>163</v>
      </c>
      <c r="B320" s="37"/>
      <c r="C320" s="37"/>
      <c r="D320" s="2" t="s">
        <v>49</v>
      </c>
      <c r="E320" s="2" t="s">
        <v>170</v>
      </c>
      <c r="F320" s="2" t="s">
        <v>97</v>
      </c>
      <c r="G320" s="2" t="s">
        <v>10</v>
      </c>
      <c r="H320" s="1">
        <f>H324+H327+H321</f>
        <v>123.80000000000001</v>
      </c>
    </row>
    <row r="321" spans="1:8" ht="66.75" customHeight="1">
      <c r="A321" s="38" t="s">
        <v>193</v>
      </c>
      <c r="B321" s="39"/>
      <c r="C321" s="39"/>
      <c r="D321" s="2" t="s">
        <v>49</v>
      </c>
      <c r="E321" s="9" t="s">
        <v>194</v>
      </c>
      <c r="F321" s="9" t="s">
        <v>97</v>
      </c>
      <c r="G321" s="2" t="s">
        <v>10</v>
      </c>
      <c r="H321" s="1">
        <f>H322</f>
        <v>51.1</v>
      </c>
    </row>
    <row r="322" spans="1:8" ht="65.25" customHeight="1">
      <c r="A322" s="34" t="s">
        <v>243</v>
      </c>
      <c r="B322" s="35"/>
      <c r="C322" s="35"/>
      <c r="D322" s="2" t="s">
        <v>49</v>
      </c>
      <c r="E322" s="9" t="s">
        <v>194</v>
      </c>
      <c r="F322" s="9" t="s">
        <v>195</v>
      </c>
      <c r="G322" s="2" t="s">
        <v>10</v>
      </c>
      <c r="H322" s="1">
        <f>H323</f>
        <v>51.1</v>
      </c>
    </row>
    <row r="323" spans="1:8" ht="74.25" customHeight="1">
      <c r="A323" s="34" t="s">
        <v>244</v>
      </c>
      <c r="B323" s="35"/>
      <c r="C323" s="35"/>
      <c r="D323" s="2" t="s">
        <v>49</v>
      </c>
      <c r="E323" s="9" t="s">
        <v>194</v>
      </c>
      <c r="F323" s="9" t="s">
        <v>195</v>
      </c>
      <c r="G323" s="2" t="s">
        <v>40</v>
      </c>
      <c r="H323" s="1">
        <v>51.1</v>
      </c>
    </row>
    <row r="324" spans="1:8" ht="40.5" customHeight="1">
      <c r="A324" s="53" t="s">
        <v>275</v>
      </c>
      <c r="B324" s="51"/>
      <c r="C324" s="51"/>
      <c r="D324" s="2" t="s">
        <v>49</v>
      </c>
      <c r="E324" s="2" t="s">
        <v>276</v>
      </c>
      <c r="F324" s="2" t="s">
        <v>97</v>
      </c>
      <c r="G324" s="2" t="s">
        <v>10</v>
      </c>
      <c r="H324" s="1">
        <f>H325</f>
        <v>26.2</v>
      </c>
    </row>
    <row r="325" spans="1:8" ht="54.75" customHeight="1">
      <c r="A325" s="34" t="s">
        <v>237</v>
      </c>
      <c r="B325" s="50"/>
      <c r="C325" s="50"/>
      <c r="D325" s="2" t="s">
        <v>49</v>
      </c>
      <c r="E325" s="2" t="s">
        <v>276</v>
      </c>
      <c r="F325" s="2" t="s">
        <v>235</v>
      </c>
      <c r="G325" s="2" t="s">
        <v>10</v>
      </c>
      <c r="H325" s="1">
        <f>H326</f>
        <v>26.2</v>
      </c>
    </row>
    <row r="326" spans="1:8" ht="45" customHeight="1">
      <c r="A326" s="34" t="s">
        <v>113</v>
      </c>
      <c r="B326" s="24"/>
      <c r="C326" s="24"/>
      <c r="D326" s="2" t="s">
        <v>49</v>
      </c>
      <c r="E326" s="2" t="s">
        <v>276</v>
      </c>
      <c r="F326" s="2" t="s">
        <v>235</v>
      </c>
      <c r="G326" s="2" t="s">
        <v>116</v>
      </c>
      <c r="H326" s="1">
        <v>26.2</v>
      </c>
    </row>
    <row r="327" spans="1:8" ht="51" customHeight="1">
      <c r="A327" s="53" t="s">
        <v>196</v>
      </c>
      <c r="B327" s="56"/>
      <c r="C327" s="56"/>
      <c r="D327" s="2" t="s">
        <v>49</v>
      </c>
      <c r="E327" s="2" t="s">
        <v>199</v>
      </c>
      <c r="F327" s="2" t="s">
        <v>97</v>
      </c>
      <c r="G327" s="2" t="s">
        <v>10</v>
      </c>
      <c r="H327" s="1">
        <f>H328</f>
        <v>46.5</v>
      </c>
    </row>
    <row r="328" spans="1:8" ht="51" customHeight="1">
      <c r="A328" s="34" t="s">
        <v>237</v>
      </c>
      <c r="B328" s="35"/>
      <c r="C328" s="35"/>
      <c r="D328" s="2" t="s">
        <v>49</v>
      </c>
      <c r="E328" s="2" t="s">
        <v>199</v>
      </c>
      <c r="F328" s="2" t="s">
        <v>235</v>
      </c>
      <c r="G328" s="2" t="s">
        <v>10</v>
      </c>
      <c r="H328" s="1">
        <f>H329</f>
        <v>46.5</v>
      </c>
    </row>
    <row r="329" spans="1:8" ht="29.25" customHeight="1">
      <c r="A329" s="34" t="s">
        <v>236</v>
      </c>
      <c r="B329" s="35"/>
      <c r="C329" s="35"/>
      <c r="D329" s="2" t="s">
        <v>49</v>
      </c>
      <c r="E329" s="2" t="s">
        <v>199</v>
      </c>
      <c r="F329" s="2" t="s">
        <v>235</v>
      </c>
      <c r="G329" s="2" t="s">
        <v>39</v>
      </c>
      <c r="H329" s="1">
        <v>46.5</v>
      </c>
    </row>
    <row r="330" spans="1:8" ht="30.75" customHeight="1">
      <c r="A330" s="36" t="s">
        <v>178</v>
      </c>
      <c r="B330" s="35"/>
      <c r="C330" s="35"/>
      <c r="D330" s="2" t="s">
        <v>49</v>
      </c>
      <c r="E330" s="2" t="s">
        <v>179</v>
      </c>
      <c r="F330" s="2" t="s">
        <v>97</v>
      </c>
      <c r="G330" s="2" t="s">
        <v>10</v>
      </c>
      <c r="H330" s="1">
        <f>H331</f>
        <v>0</v>
      </c>
    </row>
    <row r="331" spans="1:8" ht="51.75" customHeight="1">
      <c r="A331" s="38" t="s">
        <v>295</v>
      </c>
      <c r="B331" s="39"/>
      <c r="C331" s="39"/>
      <c r="D331" s="2" t="s">
        <v>49</v>
      </c>
      <c r="E331" s="2" t="s">
        <v>297</v>
      </c>
      <c r="F331" s="2" t="s">
        <v>97</v>
      </c>
      <c r="G331" s="2" t="s">
        <v>10</v>
      </c>
      <c r="H331" s="1">
        <f>H332</f>
        <v>0</v>
      </c>
    </row>
    <row r="332" spans="1:8" ht="29.25" customHeight="1">
      <c r="A332" s="44" t="s">
        <v>58</v>
      </c>
      <c r="B332" s="52"/>
      <c r="C332" s="52"/>
      <c r="D332" s="2" t="s">
        <v>49</v>
      </c>
      <c r="E332" s="2" t="s">
        <v>297</v>
      </c>
      <c r="F332" s="2" t="s">
        <v>298</v>
      </c>
      <c r="G332" s="2" t="s">
        <v>10</v>
      </c>
      <c r="H332" s="1">
        <f>H333</f>
        <v>0</v>
      </c>
    </row>
    <row r="333" spans="1:8" ht="23.25" customHeight="1">
      <c r="A333" s="34" t="s">
        <v>296</v>
      </c>
      <c r="B333" s="35"/>
      <c r="C333" s="35"/>
      <c r="D333" s="2" t="s">
        <v>49</v>
      </c>
      <c r="E333" s="2" t="s">
        <v>297</v>
      </c>
      <c r="F333" s="2" t="s">
        <v>298</v>
      </c>
      <c r="G333" s="2" t="s">
        <v>299</v>
      </c>
      <c r="H333" s="1">
        <v>0</v>
      </c>
    </row>
    <row r="334" spans="1:8" ht="23.25" customHeight="1">
      <c r="A334" s="36" t="s">
        <v>22</v>
      </c>
      <c r="B334" s="43"/>
      <c r="C334" s="43"/>
      <c r="D334" s="2" t="s">
        <v>49</v>
      </c>
      <c r="E334" s="2" t="s">
        <v>61</v>
      </c>
      <c r="F334" s="2" t="s">
        <v>97</v>
      </c>
      <c r="G334" s="2" t="s">
        <v>10</v>
      </c>
      <c r="H334" s="1">
        <f>H338+H335</f>
        <v>5156</v>
      </c>
    </row>
    <row r="335" spans="1:8" ht="23.25" customHeight="1">
      <c r="A335" s="31" t="s">
        <v>23</v>
      </c>
      <c r="B335" s="67"/>
      <c r="C335" s="68"/>
      <c r="D335" s="2" t="s">
        <v>49</v>
      </c>
      <c r="E335" s="2" t="s">
        <v>63</v>
      </c>
      <c r="F335" s="2" t="s">
        <v>97</v>
      </c>
      <c r="G335" s="2" t="s">
        <v>10</v>
      </c>
      <c r="H335" s="1">
        <f>H336</f>
        <v>246</v>
      </c>
    </row>
    <row r="336" spans="1:8" ht="23.25" customHeight="1">
      <c r="A336" s="31" t="s">
        <v>139</v>
      </c>
      <c r="B336" s="32"/>
      <c r="C336" s="33"/>
      <c r="D336" s="2" t="s">
        <v>49</v>
      </c>
      <c r="E336" s="2" t="s">
        <v>63</v>
      </c>
      <c r="F336" s="2" t="s">
        <v>140</v>
      </c>
      <c r="G336" s="2" t="s">
        <v>10</v>
      </c>
      <c r="H336" s="1">
        <f>H337</f>
        <v>246</v>
      </c>
    </row>
    <row r="337" spans="1:8" ht="23.25" customHeight="1">
      <c r="A337" s="31" t="s">
        <v>492</v>
      </c>
      <c r="B337" s="32"/>
      <c r="C337" s="33"/>
      <c r="D337" s="2" t="s">
        <v>49</v>
      </c>
      <c r="E337" s="2" t="s">
        <v>63</v>
      </c>
      <c r="F337" s="2" t="s">
        <v>140</v>
      </c>
      <c r="G337" s="2" t="s">
        <v>43</v>
      </c>
      <c r="H337" s="1">
        <v>246</v>
      </c>
    </row>
    <row r="338" spans="1:8" ht="63.75" customHeight="1">
      <c r="A338" s="38" t="s">
        <v>24</v>
      </c>
      <c r="B338" s="39"/>
      <c r="C338" s="39"/>
      <c r="D338" s="2" t="s">
        <v>49</v>
      </c>
      <c r="E338" s="2" t="s">
        <v>109</v>
      </c>
      <c r="F338" s="2" t="s">
        <v>97</v>
      </c>
      <c r="G338" s="2" t="s">
        <v>10</v>
      </c>
      <c r="H338" s="1">
        <f>H339+H341</f>
        <v>4910</v>
      </c>
    </row>
    <row r="339" spans="1:8" ht="23.25" customHeight="1">
      <c r="A339" s="34" t="s">
        <v>110</v>
      </c>
      <c r="B339" s="35"/>
      <c r="C339" s="35"/>
      <c r="D339" s="2" t="s">
        <v>49</v>
      </c>
      <c r="E339" s="2" t="s">
        <v>109</v>
      </c>
      <c r="F339" s="2" t="s">
        <v>111</v>
      </c>
      <c r="G339" s="2" t="s">
        <v>10</v>
      </c>
      <c r="H339" s="1">
        <f>H340</f>
        <v>0</v>
      </c>
    </row>
    <row r="340" spans="1:8" ht="46.5" customHeight="1">
      <c r="A340" s="34" t="s">
        <v>112</v>
      </c>
      <c r="B340" s="35"/>
      <c r="C340" s="35"/>
      <c r="D340" s="2" t="s">
        <v>49</v>
      </c>
      <c r="E340" s="2" t="s">
        <v>109</v>
      </c>
      <c r="F340" s="2" t="s">
        <v>111</v>
      </c>
      <c r="G340" s="2" t="s">
        <v>44</v>
      </c>
      <c r="H340" s="1">
        <v>0</v>
      </c>
    </row>
    <row r="341" spans="1:8" ht="50.25" customHeight="1">
      <c r="A341" s="31" t="s">
        <v>497</v>
      </c>
      <c r="B341" s="32"/>
      <c r="C341" s="33"/>
      <c r="D341" s="2" t="s">
        <v>49</v>
      </c>
      <c r="E341" s="2" t="s">
        <v>109</v>
      </c>
      <c r="F341" s="2" t="s">
        <v>498</v>
      </c>
      <c r="G341" s="2" t="s">
        <v>10</v>
      </c>
      <c r="H341" s="1">
        <f>H342+H343+H344+H345+H346</f>
        <v>4910</v>
      </c>
    </row>
    <row r="342" spans="1:8" ht="51" customHeight="1">
      <c r="A342" s="31" t="s">
        <v>499</v>
      </c>
      <c r="B342" s="32"/>
      <c r="C342" s="33"/>
      <c r="D342" s="2" t="s">
        <v>49</v>
      </c>
      <c r="E342" s="2" t="s">
        <v>109</v>
      </c>
      <c r="F342" s="2" t="s">
        <v>498</v>
      </c>
      <c r="G342" s="2" t="s">
        <v>44</v>
      </c>
      <c r="H342" s="1">
        <v>517</v>
      </c>
    </row>
    <row r="343" spans="1:8" ht="51.75" customHeight="1">
      <c r="A343" s="31" t="s">
        <v>501</v>
      </c>
      <c r="B343" s="32"/>
      <c r="C343" s="33"/>
      <c r="D343" s="2" t="s">
        <v>49</v>
      </c>
      <c r="E343" s="2" t="s">
        <v>109</v>
      </c>
      <c r="F343" s="2" t="s">
        <v>498</v>
      </c>
      <c r="G343" s="2" t="s">
        <v>502</v>
      </c>
      <c r="H343" s="1">
        <v>1185</v>
      </c>
    </row>
    <row r="344" spans="1:8" ht="51" customHeight="1">
      <c r="A344" s="31" t="s">
        <v>503</v>
      </c>
      <c r="B344" s="32"/>
      <c r="C344" s="33"/>
      <c r="D344" s="2" t="s">
        <v>49</v>
      </c>
      <c r="E344" s="2" t="s">
        <v>109</v>
      </c>
      <c r="F344" s="2" t="s">
        <v>498</v>
      </c>
      <c r="G344" s="2" t="s">
        <v>504</v>
      </c>
      <c r="H344" s="1">
        <v>2020</v>
      </c>
    </row>
    <row r="345" spans="1:8" ht="51" customHeight="1">
      <c r="A345" s="31" t="s">
        <v>505</v>
      </c>
      <c r="B345" s="32"/>
      <c r="C345" s="33"/>
      <c r="D345" s="2" t="s">
        <v>49</v>
      </c>
      <c r="E345" s="2" t="s">
        <v>109</v>
      </c>
      <c r="F345" s="2" t="s">
        <v>498</v>
      </c>
      <c r="G345" s="2" t="s">
        <v>506</v>
      </c>
      <c r="H345" s="1">
        <v>658</v>
      </c>
    </row>
    <row r="346" spans="1:8" ht="24.75" customHeight="1">
      <c r="A346" s="31" t="s">
        <v>507</v>
      </c>
      <c r="B346" s="32"/>
      <c r="C346" s="33"/>
      <c r="D346" s="2" t="s">
        <v>49</v>
      </c>
      <c r="E346" s="2" t="s">
        <v>109</v>
      </c>
      <c r="F346" s="2" t="s">
        <v>498</v>
      </c>
      <c r="G346" s="2" t="s">
        <v>508</v>
      </c>
      <c r="H346" s="1">
        <v>530</v>
      </c>
    </row>
    <row r="347" spans="1:8" ht="52.5" customHeight="1">
      <c r="A347" s="36" t="s">
        <v>122</v>
      </c>
      <c r="B347" s="37"/>
      <c r="C347" s="37"/>
      <c r="D347" s="2" t="s">
        <v>49</v>
      </c>
      <c r="E347" s="2" t="s">
        <v>123</v>
      </c>
      <c r="F347" s="2" t="s">
        <v>97</v>
      </c>
      <c r="G347" s="2" t="s">
        <v>10</v>
      </c>
      <c r="H347" s="1">
        <f>H348+H351</f>
        <v>2127</v>
      </c>
    </row>
    <row r="348" spans="1:8" ht="24.75" customHeight="1">
      <c r="A348" s="53" t="s">
        <v>124</v>
      </c>
      <c r="B348" s="51"/>
      <c r="C348" s="51"/>
      <c r="D348" s="2" t="s">
        <v>49</v>
      </c>
      <c r="E348" s="2" t="s">
        <v>125</v>
      </c>
      <c r="F348" s="2" t="s">
        <v>97</v>
      </c>
      <c r="G348" s="2" t="s">
        <v>10</v>
      </c>
      <c r="H348" s="1">
        <f>H349</f>
        <v>2107</v>
      </c>
    </row>
    <row r="349" spans="1:8" ht="48.75" customHeight="1">
      <c r="A349" s="34" t="s">
        <v>130</v>
      </c>
      <c r="B349" s="24"/>
      <c r="C349" s="24"/>
      <c r="D349" s="2" t="s">
        <v>49</v>
      </c>
      <c r="E349" s="2" t="s">
        <v>125</v>
      </c>
      <c r="F349" s="2" t="s">
        <v>131</v>
      </c>
      <c r="G349" s="2" t="s">
        <v>10</v>
      </c>
      <c r="H349" s="1">
        <f>H350</f>
        <v>2107</v>
      </c>
    </row>
    <row r="350" spans="1:8" ht="27" customHeight="1">
      <c r="A350" s="34" t="s">
        <v>113</v>
      </c>
      <c r="B350" s="35"/>
      <c r="C350" s="35"/>
      <c r="D350" s="2" t="s">
        <v>49</v>
      </c>
      <c r="E350" s="2" t="s">
        <v>125</v>
      </c>
      <c r="F350" s="2" t="s">
        <v>131</v>
      </c>
      <c r="G350" s="2" t="s">
        <v>116</v>
      </c>
      <c r="H350" s="1">
        <v>2107</v>
      </c>
    </row>
    <row r="351" spans="1:8" ht="40.5" customHeight="1">
      <c r="A351" s="31" t="s">
        <v>228</v>
      </c>
      <c r="B351" s="32"/>
      <c r="C351" s="33"/>
      <c r="D351" s="2" t="s">
        <v>49</v>
      </c>
      <c r="E351" s="2" t="s">
        <v>125</v>
      </c>
      <c r="F351" s="2" t="s">
        <v>229</v>
      </c>
      <c r="G351" s="2" t="s">
        <v>10</v>
      </c>
      <c r="H351" s="1">
        <f>H352</f>
        <v>20</v>
      </c>
    </row>
    <row r="352" spans="1:8" ht="53.25" customHeight="1">
      <c r="A352" s="31" t="s">
        <v>252</v>
      </c>
      <c r="B352" s="32"/>
      <c r="C352" s="33"/>
      <c r="D352" s="2" t="s">
        <v>49</v>
      </c>
      <c r="E352" s="2" t="s">
        <v>125</v>
      </c>
      <c r="F352" s="2" t="s">
        <v>229</v>
      </c>
      <c r="G352" s="2" t="s">
        <v>230</v>
      </c>
      <c r="H352" s="1">
        <v>20</v>
      </c>
    </row>
    <row r="353" spans="1:8" ht="16.5" customHeight="1">
      <c r="A353" s="36" t="s">
        <v>127</v>
      </c>
      <c r="B353" s="37"/>
      <c r="C353" s="37"/>
      <c r="D353" s="2" t="s">
        <v>49</v>
      </c>
      <c r="E353" s="2" t="s">
        <v>53</v>
      </c>
      <c r="F353" s="2" t="s">
        <v>97</v>
      </c>
      <c r="G353" s="2" t="s">
        <v>10</v>
      </c>
      <c r="H353" s="1">
        <f>H354</f>
        <v>60</v>
      </c>
    </row>
    <row r="354" spans="1:8" ht="27" customHeight="1">
      <c r="A354" s="53" t="s">
        <v>132</v>
      </c>
      <c r="B354" s="51"/>
      <c r="C354" s="51"/>
      <c r="D354" s="2" t="s">
        <v>49</v>
      </c>
      <c r="E354" s="2" t="s">
        <v>133</v>
      </c>
      <c r="F354" s="2" t="s">
        <v>97</v>
      </c>
      <c r="G354" s="2" t="s">
        <v>10</v>
      </c>
      <c r="H354" s="1">
        <f>H355</f>
        <v>60</v>
      </c>
    </row>
    <row r="355" spans="1:8" ht="36.75" customHeight="1">
      <c r="A355" s="34" t="s">
        <v>231</v>
      </c>
      <c r="B355" s="35"/>
      <c r="C355" s="35"/>
      <c r="D355" s="2" t="s">
        <v>49</v>
      </c>
      <c r="E355" s="2" t="s">
        <v>133</v>
      </c>
      <c r="F355" s="2" t="s">
        <v>136</v>
      </c>
      <c r="G355" s="2" t="s">
        <v>10</v>
      </c>
      <c r="H355" s="1">
        <f>H356</f>
        <v>60</v>
      </c>
    </row>
    <row r="356" spans="1:8" ht="49.5" customHeight="1">
      <c r="A356" s="34" t="s">
        <v>521</v>
      </c>
      <c r="B356" s="35"/>
      <c r="C356" s="35"/>
      <c r="D356" s="2" t="s">
        <v>49</v>
      </c>
      <c r="E356" s="2" t="s">
        <v>133</v>
      </c>
      <c r="F356" s="2" t="s">
        <v>136</v>
      </c>
      <c r="G356" s="2" t="s">
        <v>357</v>
      </c>
      <c r="H356" s="1">
        <v>60</v>
      </c>
    </row>
    <row r="357" spans="1:8" ht="57" customHeight="1">
      <c r="A357" s="57" t="s">
        <v>259</v>
      </c>
      <c r="B357" s="58"/>
      <c r="C357" s="58"/>
      <c r="D357" s="13" t="s">
        <v>51</v>
      </c>
      <c r="E357" s="2"/>
      <c r="F357" s="2"/>
      <c r="G357" s="2"/>
      <c r="H357" s="14">
        <f>H387+H383+H373+H358+H400+H369</f>
        <v>9428.7</v>
      </c>
    </row>
    <row r="358" spans="1:8" ht="29.25" customHeight="1">
      <c r="A358" s="49" t="s">
        <v>202</v>
      </c>
      <c r="B358" s="50"/>
      <c r="C358" s="50"/>
      <c r="D358" s="18" t="s">
        <v>51</v>
      </c>
      <c r="E358" s="2" t="s">
        <v>11</v>
      </c>
      <c r="F358" s="2" t="s">
        <v>97</v>
      </c>
      <c r="G358" s="2" t="s">
        <v>10</v>
      </c>
      <c r="H358" s="19">
        <f>H359+H362+H366</f>
        <v>3588.5</v>
      </c>
    </row>
    <row r="359" spans="1:8" ht="66.75" customHeight="1">
      <c r="A359" s="56" t="s">
        <v>348</v>
      </c>
      <c r="B359" s="51"/>
      <c r="C359" s="51"/>
      <c r="D359" s="9" t="s">
        <v>51</v>
      </c>
      <c r="E359" s="2" t="s">
        <v>349</v>
      </c>
      <c r="F359" s="2" t="s">
        <v>97</v>
      </c>
      <c r="G359" s="2" t="s">
        <v>10</v>
      </c>
      <c r="H359" s="1">
        <f>H360</f>
        <v>523.2</v>
      </c>
    </row>
    <row r="360" spans="1:8" ht="53.25" customHeight="1">
      <c r="A360" s="34" t="s">
        <v>98</v>
      </c>
      <c r="B360" s="34"/>
      <c r="C360" s="34"/>
      <c r="D360" s="9" t="s">
        <v>51</v>
      </c>
      <c r="E360" s="2" t="s">
        <v>349</v>
      </c>
      <c r="F360" s="2" t="s">
        <v>99</v>
      </c>
      <c r="G360" s="2" t="s">
        <v>10</v>
      </c>
      <c r="H360" s="1">
        <f>H361</f>
        <v>523.2</v>
      </c>
    </row>
    <row r="361" spans="1:8" ht="53.25" customHeight="1">
      <c r="A361" s="34" t="s">
        <v>350</v>
      </c>
      <c r="B361" s="24"/>
      <c r="C361" s="24"/>
      <c r="D361" s="9" t="s">
        <v>51</v>
      </c>
      <c r="E361" s="2" t="s">
        <v>349</v>
      </c>
      <c r="F361" s="2" t="s">
        <v>99</v>
      </c>
      <c r="G361" s="2" t="s">
        <v>52</v>
      </c>
      <c r="H361" s="1">
        <v>523.2</v>
      </c>
    </row>
    <row r="362" spans="1:8" ht="53.25" customHeight="1">
      <c r="A362" s="39" t="s">
        <v>254</v>
      </c>
      <c r="B362" s="39"/>
      <c r="C362" s="39"/>
      <c r="D362" s="9" t="s">
        <v>51</v>
      </c>
      <c r="E362" s="2" t="s">
        <v>205</v>
      </c>
      <c r="F362" s="2" t="s">
        <v>97</v>
      </c>
      <c r="G362" s="2" t="s">
        <v>10</v>
      </c>
      <c r="H362" s="1">
        <f>H363</f>
        <v>224.8</v>
      </c>
    </row>
    <row r="363" spans="1:8" ht="53.25" customHeight="1">
      <c r="A363" s="35" t="s">
        <v>98</v>
      </c>
      <c r="B363" s="35"/>
      <c r="C363" s="35"/>
      <c r="D363" s="9" t="s">
        <v>51</v>
      </c>
      <c r="E363" s="2" t="s">
        <v>205</v>
      </c>
      <c r="F363" s="2" t="s">
        <v>99</v>
      </c>
      <c r="G363" s="2" t="s">
        <v>10</v>
      </c>
      <c r="H363" s="1">
        <f>H364+H365</f>
        <v>224.8</v>
      </c>
    </row>
    <row r="364" spans="1:8" ht="53.25" customHeight="1">
      <c r="A364" s="35" t="s">
        <v>102</v>
      </c>
      <c r="B364" s="35"/>
      <c r="C364" s="35"/>
      <c r="D364" s="9" t="s">
        <v>51</v>
      </c>
      <c r="E364" s="2" t="s">
        <v>205</v>
      </c>
      <c r="F364" s="2" t="s">
        <v>99</v>
      </c>
      <c r="G364" s="2" t="s">
        <v>42</v>
      </c>
      <c r="H364" s="1">
        <v>224.8</v>
      </c>
    </row>
    <row r="365" spans="1:8" ht="51" customHeight="1">
      <c r="A365" s="35" t="s">
        <v>203</v>
      </c>
      <c r="B365" s="35"/>
      <c r="C365" s="35"/>
      <c r="D365" s="9" t="s">
        <v>51</v>
      </c>
      <c r="E365" s="2" t="s">
        <v>205</v>
      </c>
      <c r="F365" s="2" t="s">
        <v>99</v>
      </c>
      <c r="G365" s="2" t="s">
        <v>12</v>
      </c>
      <c r="H365" s="1"/>
    </row>
    <row r="366" spans="1:8" ht="95.25" customHeight="1">
      <c r="A366" s="38" t="s">
        <v>100</v>
      </c>
      <c r="B366" s="38"/>
      <c r="C366" s="38"/>
      <c r="D366" s="2" t="s">
        <v>51</v>
      </c>
      <c r="E366" s="2" t="s">
        <v>101</v>
      </c>
      <c r="F366" s="2" t="s">
        <v>97</v>
      </c>
      <c r="G366" s="2" t="s">
        <v>10</v>
      </c>
      <c r="H366" s="1">
        <f>H367</f>
        <v>2840.5</v>
      </c>
    </row>
    <row r="367" spans="1:8" ht="28.5" customHeight="1">
      <c r="A367" s="34" t="s">
        <v>98</v>
      </c>
      <c r="B367" s="34"/>
      <c r="C367" s="34"/>
      <c r="D367" s="2" t="s">
        <v>51</v>
      </c>
      <c r="E367" s="2" t="s">
        <v>101</v>
      </c>
      <c r="F367" s="2" t="s">
        <v>99</v>
      </c>
      <c r="G367" s="2" t="s">
        <v>10</v>
      </c>
      <c r="H367" s="1">
        <f>H368</f>
        <v>2840.5</v>
      </c>
    </row>
    <row r="368" spans="1:8" ht="28.5" customHeight="1">
      <c r="A368" s="34" t="s">
        <v>102</v>
      </c>
      <c r="B368" s="35"/>
      <c r="C368" s="35"/>
      <c r="D368" s="2" t="s">
        <v>51</v>
      </c>
      <c r="E368" s="2" t="s">
        <v>101</v>
      </c>
      <c r="F368" s="2" t="s">
        <v>99</v>
      </c>
      <c r="G368" s="2" t="s">
        <v>42</v>
      </c>
      <c r="H368" s="1">
        <f>2685.6+398.4-243.5</f>
        <v>2840.5</v>
      </c>
    </row>
    <row r="369" spans="1:8" ht="32.25" customHeight="1">
      <c r="A369" s="25" t="s">
        <v>288</v>
      </c>
      <c r="B369" s="26"/>
      <c r="C369" s="27"/>
      <c r="D369" s="2" t="s">
        <v>51</v>
      </c>
      <c r="E369" s="2" t="s">
        <v>289</v>
      </c>
      <c r="F369" s="2" t="s">
        <v>97</v>
      </c>
      <c r="G369" s="2" t="s">
        <v>10</v>
      </c>
      <c r="H369" s="1">
        <f>H370</f>
        <v>218.7</v>
      </c>
    </row>
    <row r="370" spans="1:8" ht="57.75" customHeight="1">
      <c r="A370" s="28" t="s">
        <v>517</v>
      </c>
      <c r="B370" s="29"/>
      <c r="C370" s="30"/>
      <c r="D370" s="2" t="s">
        <v>51</v>
      </c>
      <c r="E370" s="2" t="s">
        <v>519</v>
      </c>
      <c r="F370" s="2" t="s">
        <v>97</v>
      </c>
      <c r="G370" s="2" t="s">
        <v>10</v>
      </c>
      <c r="H370" s="1">
        <f>H371</f>
        <v>218.7</v>
      </c>
    </row>
    <row r="371" spans="1:8" ht="53.25" customHeight="1">
      <c r="A371" s="31" t="s">
        <v>331</v>
      </c>
      <c r="B371" s="32"/>
      <c r="C371" s="33"/>
      <c r="D371" s="2" t="s">
        <v>51</v>
      </c>
      <c r="E371" s="2" t="s">
        <v>519</v>
      </c>
      <c r="F371" s="2" t="s">
        <v>463</v>
      </c>
      <c r="G371" s="2" t="s">
        <v>10</v>
      </c>
      <c r="H371" s="1">
        <f>H372</f>
        <v>218.7</v>
      </c>
    </row>
    <row r="372" spans="1:8" ht="72.75" customHeight="1">
      <c r="A372" s="31" t="s">
        <v>518</v>
      </c>
      <c r="B372" s="32"/>
      <c r="C372" s="33"/>
      <c r="D372" s="2" t="s">
        <v>51</v>
      </c>
      <c r="E372" s="2" t="s">
        <v>519</v>
      </c>
      <c r="F372" s="2" t="s">
        <v>463</v>
      </c>
      <c r="G372" s="2" t="s">
        <v>520</v>
      </c>
      <c r="H372" s="1">
        <v>218.7</v>
      </c>
    </row>
    <row r="373" spans="1:8" ht="55.5" customHeight="1">
      <c r="A373" s="36" t="s">
        <v>163</v>
      </c>
      <c r="B373" s="37"/>
      <c r="C373" s="37"/>
      <c r="D373" s="2" t="s">
        <v>51</v>
      </c>
      <c r="E373" s="2" t="s">
        <v>170</v>
      </c>
      <c r="F373" s="2" t="s">
        <v>97</v>
      </c>
      <c r="G373" s="2" t="s">
        <v>10</v>
      </c>
      <c r="H373" s="1">
        <f>H377+H380+H374</f>
        <v>137.5</v>
      </c>
    </row>
    <row r="374" spans="1:8" ht="49.5" customHeight="1">
      <c r="A374" s="38" t="s">
        <v>193</v>
      </c>
      <c r="B374" s="39"/>
      <c r="C374" s="39"/>
      <c r="D374" s="2" t="s">
        <v>51</v>
      </c>
      <c r="E374" s="9" t="s">
        <v>194</v>
      </c>
      <c r="F374" s="9" t="s">
        <v>97</v>
      </c>
      <c r="G374" s="2" t="s">
        <v>10</v>
      </c>
      <c r="H374" s="1">
        <f>H375</f>
        <v>29.4</v>
      </c>
    </row>
    <row r="375" spans="1:8" ht="55.5" customHeight="1">
      <c r="A375" s="34" t="s">
        <v>243</v>
      </c>
      <c r="B375" s="35"/>
      <c r="C375" s="35"/>
      <c r="D375" s="2" t="s">
        <v>51</v>
      </c>
      <c r="E375" s="9" t="s">
        <v>194</v>
      </c>
      <c r="F375" s="9" t="s">
        <v>195</v>
      </c>
      <c r="G375" s="2" t="s">
        <v>10</v>
      </c>
      <c r="H375" s="1">
        <f>H376</f>
        <v>29.4</v>
      </c>
    </row>
    <row r="376" spans="1:8" ht="66" customHeight="1">
      <c r="A376" s="34" t="s">
        <v>244</v>
      </c>
      <c r="B376" s="35"/>
      <c r="C376" s="35"/>
      <c r="D376" s="2" t="s">
        <v>51</v>
      </c>
      <c r="E376" s="9" t="s">
        <v>194</v>
      </c>
      <c r="F376" s="9" t="s">
        <v>195</v>
      </c>
      <c r="G376" s="2" t="s">
        <v>40</v>
      </c>
      <c r="H376" s="1">
        <v>29.4</v>
      </c>
    </row>
    <row r="377" spans="1:8" ht="25.5" customHeight="1">
      <c r="A377" s="53" t="s">
        <v>275</v>
      </c>
      <c r="B377" s="51"/>
      <c r="C377" s="51"/>
      <c r="D377" s="2" t="s">
        <v>51</v>
      </c>
      <c r="E377" s="2" t="s">
        <v>276</v>
      </c>
      <c r="F377" s="2" t="s">
        <v>97</v>
      </c>
      <c r="G377" s="2" t="s">
        <v>10</v>
      </c>
      <c r="H377" s="1">
        <f>H378</f>
        <v>15.1</v>
      </c>
    </row>
    <row r="378" spans="1:8" ht="63.75" customHeight="1">
      <c r="A378" s="34" t="s">
        <v>237</v>
      </c>
      <c r="B378" s="50"/>
      <c r="C378" s="50"/>
      <c r="D378" s="2" t="s">
        <v>51</v>
      </c>
      <c r="E378" s="2" t="s">
        <v>276</v>
      </c>
      <c r="F378" s="2" t="s">
        <v>235</v>
      </c>
      <c r="G378" s="2" t="s">
        <v>10</v>
      </c>
      <c r="H378" s="1">
        <f>H379</f>
        <v>15.1</v>
      </c>
    </row>
    <row r="379" spans="1:8" ht="28.5" customHeight="1">
      <c r="A379" s="34" t="s">
        <v>113</v>
      </c>
      <c r="B379" s="24"/>
      <c r="C379" s="24"/>
      <c r="D379" s="2" t="s">
        <v>51</v>
      </c>
      <c r="E379" s="2" t="s">
        <v>276</v>
      </c>
      <c r="F379" s="2" t="s">
        <v>235</v>
      </c>
      <c r="G379" s="2" t="s">
        <v>116</v>
      </c>
      <c r="H379" s="1">
        <v>15.1</v>
      </c>
    </row>
    <row r="380" spans="1:8" ht="47.25" customHeight="1">
      <c r="A380" s="53" t="s">
        <v>196</v>
      </c>
      <c r="B380" s="56"/>
      <c r="C380" s="56"/>
      <c r="D380" s="2" t="s">
        <v>51</v>
      </c>
      <c r="E380" s="2" t="s">
        <v>199</v>
      </c>
      <c r="F380" s="2" t="s">
        <v>97</v>
      </c>
      <c r="G380" s="2" t="s">
        <v>10</v>
      </c>
      <c r="H380" s="1">
        <f>H381</f>
        <v>93</v>
      </c>
    </row>
    <row r="381" spans="1:8" ht="56.25" customHeight="1">
      <c r="A381" s="34" t="s">
        <v>237</v>
      </c>
      <c r="B381" s="35"/>
      <c r="C381" s="35"/>
      <c r="D381" s="2" t="s">
        <v>51</v>
      </c>
      <c r="E381" s="2" t="s">
        <v>199</v>
      </c>
      <c r="F381" s="2" t="s">
        <v>235</v>
      </c>
      <c r="G381" s="2" t="s">
        <v>10</v>
      </c>
      <c r="H381" s="1">
        <f>H382</f>
        <v>93</v>
      </c>
    </row>
    <row r="382" spans="1:8" ht="52.5" customHeight="1">
      <c r="A382" s="34" t="s">
        <v>236</v>
      </c>
      <c r="B382" s="35"/>
      <c r="C382" s="35"/>
      <c r="D382" s="2" t="s">
        <v>51</v>
      </c>
      <c r="E382" s="2" t="s">
        <v>199</v>
      </c>
      <c r="F382" s="2" t="s">
        <v>235</v>
      </c>
      <c r="G382" s="2" t="s">
        <v>39</v>
      </c>
      <c r="H382" s="1">
        <v>93</v>
      </c>
    </row>
    <row r="383" spans="1:8" ht="52.5" customHeight="1">
      <c r="A383" s="36" t="s">
        <v>178</v>
      </c>
      <c r="B383" s="35"/>
      <c r="C383" s="35"/>
      <c r="D383" s="2" t="s">
        <v>51</v>
      </c>
      <c r="E383" s="2" t="s">
        <v>179</v>
      </c>
      <c r="F383" s="2" t="s">
        <v>97</v>
      </c>
      <c r="G383" s="2" t="s">
        <v>10</v>
      </c>
      <c r="H383" s="1">
        <f>H384</f>
        <v>0</v>
      </c>
    </row>
    <row r="384" spans="1:8" ht="52.5" customHeight="1">
      <c r="A384" s="38" t="s">
        <v>295</v>
      </c>
      <c r="B384" s="39"/>
      <c r="C384" s="39"/>
      <c r="D384" s="2" t="s">
        <v>51</v>
      </c>
      <c r="E384" s="2" t="s">
        <v>297</v>
      </c>
      <c r="F384" s="2" t="s">
        <v>97</v>
      </c>
      <c r="G384" s="2" t="s">
        <v>10</v>
      </c>
      <c r="H384" s="1">
        <f>H385</f>
        <v>0</v>
      </c>
    </row>
    <row r="385" spans="1:8" ht="52.5" customHeight="1">
      <c r="A385" s="44" t="s">
        <v>58</v>
      </c>
      <c r="B385" s="52"/>
      <c r="C385" s="52"/>
      <c r="D385" s="2" t="s">
        <v>51</v>
      </c>
      <c r="E385" s="2" t="s">
        <v>297</v>
      </c>
      <c r="F385" s="2" t="s">
        <v>298</v>
      </c>
      <c r="G385" s="2" t="s">
        <v>10</v>
      </c>
      <c r="H385" s="1">
        <f>H386</f>
        <v>0</v>
      </c>
    </row>
    <row r="386" spans="1:8" ht="28.5" customHeight="1">
      <c r="A386" s="34" t="s">
        <v>296</v>
      </c>
      <c r="B386" s="35"/>
      <c r="C386" s="35"/>
      <c r="D386" s="2" t="s">
        <v>51</v>
      </c>
      <c r="E386" s="2" t="s">
        <v>297</v>
      </c>
      <c r="F386" s="2" t="s">
        <v>298</v>
      </c>
      <c r="G386" s="2" t="s">
        <v>299</v>
      </c>
      <c r="H386" s="1">
        <v>0</v>
      </c>
    </row>
    <row r="387" spans="1:8" ht="25.5" customHeight="1">
      <c r="A387" s="36" t="s">
        <v>22</v>
      </c>
      <c r="B387" s="43"/>
      <c r="C387" s="43"/>
      <c r="D387" s="2" t="s">
        <v>51</v>
      </c>
      <c r="E387" s="2" t="s">
        <v>61</v>
      </c>
      <c r="F387" s="2" t="s">
        <v>97</v>
      </c>
      <c r="G387" s="2" t="s">
        <v>10</v>
      </c>
      <c r="H387" s="1">
        <f>H391+H388</f>
        <v>5384</v>
      </c>
    </row>
    <row r="388" spans="1:8" ht="25.5" customHeight="1">
      <c r="A388" s="31" t="s">
        <v>23</v>
      </c>
      <c r="B388" s="67"/>
      <c r="C388" s="68"/>
      <c r="D388" s="2" t="s">
        <v>51</v>
      </c>
      <c r="E388" s="2" t="s">
        <v>63</v>
      </c>
      <c r="F388" s="2" t="s">
        <v>97</v>
      </c>
      <c r="G388" s="2" t="s">
        <v>10</v>
      </c>
      <c r="H388" s="1">
        <f>H389</f>
        <v>288</v>
      </c>
    </row>
    <row r="389" spans="1:8" ht="25.5" customHeight="1">
      <c r="A389" s="31" t="s">
        <v>139</v>
      </c>
      <c r="B389" s="32"/>
      <c r="C389" s="33"/>
      <c r="D389" s="2" t="s">
        <v>51</v>
      </c>
      <c r="E389" s="2" t="s">
        <v>63</v>
      </c>
      <c r="F389" s="2" t="s">
        <v>140</v>
      </c>
      <c r="G389" s="2" t="s">
        <v>10</v>
      </c>
      <c r="H389" s="1">
        <f>H390</f>
        <v>288</v>
      </c>
    </row>
    <row r="390" spans="1:8" ht="25.5" customHeight="1">
      <c r="A390" s="31" t="s">
        <v>492</v>
      </c>
      <c r="B390" s="32"/>
      <c r="C390" s="33"/>
      <c r="D390" s="2" t="s">
        <v>51</v>
      </c>
      <c r="E390" s="2" t="s">
        <v>63</v>
      </c>
      <c r="F390" s="2" t="s">
        <v>140</v>
      </c>
      <c r="G390" s="2" t="s">
        <v>43</v>
      </c>
      <c r="H390" s="1">
        <v>288</v>
      </c>
    </row>
    <row r="391" spans="1:8" ht="33" customHeight="1">
      <c r="A391" s="38" t="s">
        <v>24</v>
      </c>
      <c r="B391" s="39"/>
      <c r="C391" s="39"/>
      <c r="D391" s="2" t="s">
        <v>51</v>
      </c>
      <c r="E391" s="2" t="s">
        <v>109</v>
      </c>
      <c r="F391" s="2" t="s">
        <v>97</v>
      </c>
      <c r="G391" s="2" t="s">
        <v>10</v>
      </c>
      <c r="H391" s="1">
        <f>H392+H394</f>
        <v>5096</v>
      </c>
    </row>
    <row r="392" spans="1:8" ht="49.5" customHeight="1">
      <c r="A392" s="34" t="s">
        <v>110</v>
      </c>
      <c r="B392" s="35"/>
      <c r="C392" s="35"/>
      <c r="D392" s="2" t="s">
        <v>51</v>
      </c>
      <c r="E392" s="2" t="s">
        <v>109</v>
      </c>
      <c r="F392" s="2" t="s">
        <v>111</v>
      </c>
      <c r="G392" s="2" t="s">
        <v>10</v>
      </c>
      <c r="H392" s="1">
        <f>H393</f>
        <v>0</v>
      </c>
    </row>
    <row r="393" spans="1:8" ht="48" customHeight="1">
      <c r="A393" s="34" t="s">
        <v>112</v>
      </c>
      <c r="B393" s="35"/>
      <c r="C393" s="35"/>
      <c r="D393" s="2" t="s">
        <v>51</v>
      </c>
      <c r="E393" s="2" t="s">
        <v>109</v>
      </c>
      <c r="F393" s="2" t="s">
        <v>111</v>
      </c>
      <c r="G393" s="2" t="s">
        <v>44</v>
      </c>
      <c r="H393" s="1">
        <v>0</v>
      </c>
    </row>
    <row r="394" spans="1:8" ht="19.5" customHeight="1">
      <c r="A394" s="31" t="s">
        <v>497</v>
      </c>
      <c r="B394" s="32"/>
      <c r="C394" s="33"/>
      <c r="D394" s="2" t="s">
        <v>51</v>
      </c>
      <c r="E394" s="2" t="s">
        <v>109</v>
      </c>
      <c r="F394" s="2" t="s">
        <v>498</v>
      </c>
      <c r="G394" s="2" t="s">
        <v>10</v>
      </c>
      <c r="H394" s="1">
        <f>H395+H396+H397+H398+H399</f>
        <v>5096</v>
      </c>
    </row>
    <row r="395" spans="1:8" ht="44.25" customHeight="1">
      <c r="A395" s="31" t="s">
        <v>499</v>
      </c>
      <c r="B395" s="32"/>
      <c r="C395" s="33"/>
      <c r="D395" s="2" t="s">
        <v>51</v>
      </c>
      <c r="E395" s="2" t="s">
        <v>109</v>
      </c>
      <c r="F395" s="2" t="s">
        <v>498</v>
      </c>
      <c r="G395" s="2" t="s">
        <v>44</v>
      </c>
      <c r="H395" s="1">
        <v>647</v>
      </c>
    </row>
    <row r="396" spans="1:8" ht="18" customHeight="1">
      <c r="A396" s="31" t="s">
        <v>501</v>
      </c>
      <c r="B396" s="32"/>
      <c r="C396" s="33"/>
      <c r="D396" s="2" t="s">
        <v>51</v>
      </c>
      <c r="E396" s="2" t="s">
        <v>109</v>
      </c>
      <c r="F396" s="2" t="s">
        <v>498</v>
      </c>
      <c r="G396" s="2" t="s">
        <v>502</v>
      </c>
      <c r="H396" s="1">
        <v>1362</v>
      </c>
    </row>
    <row r="397" spans="1:8" ht="80.25" customHeight="1">
      <c r="A397" s="31" t="s">
        <v>503</v>
      </c>
      <c r="B397" s="32"/>
      <c r="C397" s="33"/>
      <c r="D397" s="2" t="s">
        <v>51</v>
      </c>
      <c r="E397" s="2" t="s">
        <v>109</v>
      </c>
      <c r="F397" s="2" t="s">
        <v>498</v>
      </c>
      <c r="G397" s="2" t="s">
        <v>504</v>
      </c>
      <c r="H397" s="1">
        <v>1020</v>
      </c>
    </row>
    <row r="398" spans="1:8" ht="19.5" customHeight="1">
      <c r="A398" s="31" t="s">
        <v>505</v>
      </c>
      <c r="B398" s="32"/>
      <c r="C398" s="33"/>
      <c r="D398" s="2" t="s">
        <v>51</v>
      </c>
      <c r="E398" s="2" t="s">
        <v>109</v>
      </c>
      <c r="F398" s="2" t="s">
        <v>498</v>
      </c>
      <c r="G398" s="2" t="s">
        <v>506</v>
      </c>
      <c r="H398" s="1">
        <v>704</v>
      </c>
    </row>
    <row r="399" spans="1:8" ht="46.5" customHeight="1">
      <c r="A399" s="31" t="s">
        <v>507</v>
      </c>
      <c r="B399" s="32"/>
      <c r="C399" s="33"/>
      <c r="D399" s="2" t="s">
        <v>51</v>
      </c>
      <c r="E399" s="2" t="s">
        <v>109</v>
      </c>
      <c r="F399" s="2" t="s">
        <v>498</v>
      </c>
      <c r="G399" s="2" t="s">
        <v>508</v>
      </c>
      <c r="H399" s="1">
        <v>1363</v>
      </c>
    </row>
    <row r="400" spans="1:8" ht="15.75" customHeight="1">
      <c r="A400" s="36" t="s">
        <v>127</v>
      </c>
      <c r="B400" s="37"/>
      <c r="C400" s="37"/>
      <c r="D400" s="2" t="s">
        <v>51</v>
      </c>
      <c r="E400" s="2" t="s">
        <v>53</v>
      </c>
      <c r="F400" s="2" t="s">
        <v>97</v>
      </c>
      <c r="G400" s="2" t="s">
        <v>10</v>
      </c>
      <c r="H400" s="1">
        <f>H401</f>
        <v>100</v>
      </c>
    </row>
    <row r="401" spans="1:8" ht="24.75" customHeight="1">
      <c r="A401" s="53" t="s">
        <v>132</v>
      </c>
      <c r="B401" s="51"/>
      <c r="C401" s="51"/>
      <c r="D401" s="2" t="s">
        <v>51</v>
      </c>
      <c r="E401" s="2" t="s">
        <v>133</v>
      </c>
      <c r="F401" s="2" t="s">
        <v>97</v>
      </c>
      <c r="G401" s="2" t="s">
        <v>10</v>
      </c>
      <c r="H401" s="1">
        <f>H402</f>
        <v>100</v>
      </c>
    </row>
    <row r="402" spans="1:8" ht="24.75" customHeight="1">
      <c r="A402" s="34" t="s">
        <v>231</v>
      </c>
      <c r="B402" s="35"/>
      <c r="C402" s="35"/>
      <c r="D402" s="2" t="s">
        <v>51</v>
      </c>
      <c r="E402" s="2" t="s">
        <v>133</v>
      </c>
      <c r="F402" s="2" t="s">
        <v>136</v>
      </c>
      <c r="G402" s="2" t="s">
        <v>10</v>
      </c>
      <c r="H402" s="1">
        <f>H403</f>
        <v>100</v>
      </c>
    </row>
    <row r="403" spans="1:8" ht="52.5" customHeight="1">
      <c r="A403" s="34" t="s">
        <v>521</v>
      </c>
      <c r="B403" s="35"/>
      <c r="C403" s="35"/>
      <c r="D403" s="2" t="s">
        <v>51</v>
      </c>
      <c r="E403" s="2" t="s">
        <v>133</v>
      </c>
      <c r="F403" s="2" t="s">
        <v>136</v>
      </c>
      <c r="G403" s="2" t="s">
        <v>357</v>
      </c>
      <c r="H403" s="1">
        <v>100</v>
      </c>
    </row>
    <row r="404" spans="1:8" ht="52.5" customHeight="1">
      <c r="A404" s="57" t="s">
        <v>260</v>
      </c>
      <c r="B404" s="58"/>
      <c r="C404" s="58"/>
      <c r="D404" s="13" t="s">
        <v>52</v>
      </c>
      <c r="E404" s="2"/>
      <c r="F404" s="2"/>
      <c r="G404" s="2"/>
      <c r="H404" s="14">
        <f>H434+H430+H420+H405+H447+H453+H416</f>
        <v>14293.5</v>
      </c>
    </row>
    <row r="405" spans="1:8" ht="93" customHeight="1">
      <c r="A405" s="49" t="s">
        <v>202</v>
      </c>
      <c r="B405" s="50"/>
      <c r="C405" s="50"/>
      <c r="D405" s="18" t="s">
        <v>52</v>
      </c>
      <c r="E405" s="2" t="s">
        <v>11</v>
      </c>
      <c r="F405" s="2" t="s">
        <v>97</v>
      </c>
      <c r="G405" s="2" t="s">
        <v>10</v>
      </c>
      <c r="H405" s="19">
        <f>H406+H409+H413</f>
        <v>4785.6</v>
      </c>
    </row>
    <row r="406" spans="1:8" ht="93" customHeight="1">
      <c r="A406" s="56" t="s">
        <v>348</v>
      </c>
      <c r="B406" s="51"/>
      <c r="C406" s="51"/>
      <c r="D406" s="9" t="s">
        <v>52</v>
      </c>
      <c r="E406" s="2" t="s">
        <v>349</v>
      </c>
      <c r="F406" s="2" t="s">
        <v>97</v>
      </c>
      <c r="G406" s="2" t="s">
        <v>10</v>
      </c>
      <c r="H406" s="1">
        <f>H407</f>
        <v>380.7</v>
      </c>
    </row>
    <row r="407" spans="1:8" ht="93" customHeight="1">
      <c r="A407" s="34" t="s">
        <v>98</v>
      </c>
      <c r="B407" s="34"/>
      <c r="C407" s="34"/>
      <c r="D407" s="9" t="s">
        <v>52</v>
      </c>
      <c r="E407" s="2" t="s">
        <v>349</v>
      </c>
      <c r="F407" s="2" t="s">
        <v>99</v>
      </c>
      <c r="G407" s="2" t="s">
        <v>10</v>
      </c>
      <c r="H407" s="1">
        <f>H408</f>
        <v>380.7</v>
      </c>
    </row>
    <row r="408" spans="1:8" ht="24.75" customHeight="1">
      <c r="A408" s="34" t="s">
        <v>350</v>
      </c>
      <c r="B408" s="24"/>
      <c r="C408" s="24"/>
      <c r="D408" s="9" t="s">
        <v>52</v>
      </c>
      <c r="E408" s="2" t="s">
        <v>349</v>
      </c>
      <c r="F408" s="2" t="s">
        <v>99</v>
      </c>
      <c r="G408" s="2" t="s">
        <v>52</v>
      </c>
      <c r="H408" s="1">
        <v>380.7</v>
      </c>
    </row>
    <row r="409" spans="1:8" ht="67.5" customHeight="1">
      <c r="A409" s="39" t="s">
        <v>254</v>
      </c>
      <c r="B409" s="39"/>
      <c r="C409" s="39"/>
      <c r="D409" s="9" t="s">
        <v>52</v>
      </c>
      <c r="E409" s="2" t="s">
        <v>205</v>
      </c>
      <c r="F409" s="2" t="s">
        <v>97</v>
      </c>
      <c r="G409" s="2" t="s">
        <v>10</v>
      </c>
      <c r="H409" s="1">
        <f>H410</f>
        <v>434.3</v>
      </c>
    </row>
    <row r="410" spans="1:8" ht="40.5" customHeight="1">
      <c r="A410" s="35" t="s">
        <v>98</v>
      </c>
      <c r="B410" s="35"/>
      <c r="C410" s="35"/>
      <c r="D410" s="9" t="s">
        <v>52</v>
      </c>
      <c r="E410" s="2" t="s">
        <v>205</v>
      </c>
      <c r="F410" s="2" t="s">
        <v>99</v>
      </c>
      <c r="G410" s="2" t="s">
        <v>10</v>
      </c>
      <c r="H410" s="1">
        <f>H411+H412</f>
        <v>434.3</v>
      </c>
    </row>
    <row r="411" spans="1:8" ht="26.25" customHeight="1">
      <c r="A411" s="35" t="s">
        <v>102</v>
      </c>
      <c r="B411" s="35"/>
      <c r="C411" s="35"/>
      <c r="D411" s="9" t="s">
        <v>52</v>
      </c>
      <c r="E411" s="2" t="s">
        <v>205</v>
      </c>
      <c r="F411" s="2" t="s">
        <v>99</v>
      </c>
      <c r="G411" s="2" t="s">
        <v>42</v>
      </c>
      <c r="H411" s="1">
        <v>147.8</v>
      </c>
    </row>
    <row r="412" spans="1:8" ht="51.75" customHeight="1">
      <c r="A412" s="35" t="s">
        <v>203</v>
      </c>
      <c r="B412" s="35"/>
      <c r="C412" s="35"/>
      <c r="D412" s="9" t="s">
        <v>52</v>
      </c>
      <c r="E412" s="2" t="s">
        <v>205</v>
      </c>
      <c r="F412" s="2" t="s">
        <v>99</v>
      </c>
      <c r="G412" s="2" t="s">
        <v>12</v>
      </c>
      <c r="H412" s="1">
        <v>286.5</v>
      </c>
    </row>
    <row r="413" spans="1:8" ht="75.75" customHeight="1">
      <c r="A413" s="38" t="s">
        <v>100</v>
      </c>
      <c r="B413" s="38"/>
      <c r="C413" s="38"/>
      <c r="D413" s="2" t="s">
        <v>52</v>
      </c>
      <c r="E413" s="2" t="s">
        <v>101</v>
      </c>
      <c r="F413" s="2" t="s">
        <v>97</v>
      </c>
      <c r="G413" s="2" t="s">
        <v>10</v>
      </c>
      <c r="H413" s="1">
        <f>H414</f>
        <v>3970.6000000000004</v>
      </c>
    </row>
    <row r="414" spans="1:8" ht="27.75" customHeight="1">
      <c r="A414" s="34" t="s">
        <v>98</v>
      </c>
      <c r="B414" s="34"/>
      <c r="C414" s="34"/>
      <c r="D414" s="2" t="s">
        <v>52</v>
      </c>
      <c r="E414" s="2" t="s">
        <v>101</v>
      </c>
      <c r="F414" s="2" t="s">
        <v>99</v>
      </c>
      <c r="G414" s="2" t="s">
        <v>10</v>
      </c>
      <c r="H414" s="1">
        <f>H415</f>
        <v>3970.6000000000004</v>
      </c>
    </row>
    <row r="415" spans="1:8" ht="27.75" customHeight="1">
      <c r="A415" s="34" t="s">
        <v>102</v>
      </c>
      <c r="B415" s="35"/>
      <c r="C415" s="35"/>
      <c r="D415" s="2" t="s">
        <v>52</v>
      </c>
      <c r="E415" s="2" t="s">
        <v>101</v>
      </c>
      <c r="F415" s="2" t="s">
        <v>99</v>
      </c>
      <c r="G415" s="2" t="s">
        <v>42</v>
      </c>
      <c r="H415" s="1">
        <f>3332.3+154.3+726.5+1-243.5</f>
        <v>3970.6000000000004</v>
      </c>
    </row>
    <row r="416" spans="1:8" ht="27.75" customHeight="1">
      <c r="A416" s="25" t="s">
        <v>288</v>
      </c>
      <c r="B416" s="26"/>
      <c r="C416" s="27"/>
      <c r="D416" s="2" t="s">
        <v>52</v>
      </c>
      <c r="E416" s="2" t="s">
        <v>289</v>
      </c>
      <c r="F416" s="2" t="s">
        <v>97</v>
      </c>
      <c r="G416" s="2" t="s">
        <v>10</v>
      </c>
      <c r="H416" s="1">
        <f>H417</f>
        <v>218.7</v>
      </c>
    </row>
    <row r="417" spans="1:8" ht="27.75" customHeight="1">
      <c r="A417" s="28" t="s">
        <v>517</v>
      </c>
      <c r="B417" s="29"/>
      <c r="C417" s="30"/>
      <c r="D417" s="2" t="s">
        <v>52</v>
      </c>
      <c r="E417" s="2" t="s">
        <v>519</v>
      </c>
      <c r="F417" s="2" t="s">
        <v>97</v>
      </c>
      <c r="G417" s="2" t="s">
        <v>10</v>
      </c>
      <c r="H417" s="1">
        <f>H418</f>
        <v>218.7</v>
      </c>
    </row>
    <row r="418" spans="1:8" ht="27" customHeight="1">
      <c r="A418" s="31" t="s">
        <v>331</v>
      </c>
      <c r="B418" s="32"/>
      <c r="C418" s="33"/>
      <c r="D418" s="2" t="s">
        <v>52</v>
      </c>
      <c r="E418" s="2" t="s">
        <v>519</v>
      </c>
      <c r="F418" s="2" t="s">
        <v>463</v>
      </c>
      <c r="G418" s="2" t="s">
        <v>10</v>
      </c>
      <c r="H418" s="1">
        <f>H419</f>
        <v>218.7</v>
      </c>
    </row>
    <row r="419" spans="1:8" ht="44.25" customHeight="1">
      <c r="A419" s="31" t="s">
        <v>518</v>
      </c>
      <c r="B419" s="32"/>
      <c r="C419" s="33"/>
      <c r="D419" s="2" t="s">
        <v>52</v>
      </c>
      <c r="E419" s="2" t="s">
        <v>519</v>
      </c>
      <c r="F419" s="2" t="s">
        <v>463</v>
      </c>
      <c r="G419" s="2" t="s">
        <v>520</v>
      </c>
      <c r="H419" s="1">
        <v>218.7</v>
      </c>
    </row>
    <row r="420" spans="1:8" ht="53.25" customHeight="1">
      <c r="A420" s="36" t="s">
        <v>163</v>
      </c>
      <c r="B420" s="37"/>
      <c r="C420" s="37"/>
      <c r="D420" s="2" t="s">
        <v>52</v>
      </c>
      <c r="E420" s="2" t="s">
        <v>170</v>
      </c>
      <c r="F420" s="2" t="s">
        <v>97</v>
      </c>
      <c r="G420" s="2" t="s">
        <v>10</v>
      </c>
      <c r="H420" s="1">
        <f>H424+H427+H421</f>
        <v>106.2</v>
      </c>
    </row>
    <row r="421" spans="1:8" ht="59.25" customHeight="1">
      <c r="A421" s="38" t="s">
        <v>193</v>
      </c>
      <c r="B421" s="39"/>
      <c r="C421" s="39"/>
      <c r="D421" s="2" t="s">
        <v>52</v>
      </c>
      <c r="E421" s="9" t="s">
        <v>194</v>
      </c>
      <c r="F421" s="9" t="s">
        <v>97</v>
      </c>
      <c r="G421" s="2" t="s">
        <v>10</v>
      </c>
      <c r="H421" s="1">
        <f>H422</f>
        <v>39.5</v>
      </c>
    </row>
    <row r="422" spans="1:8" ht="66.75" customHeight="1">
      <c r="A422" s="34" t="s">
        <v>243</v>
      </c>
      <c r="B422" s="35"/>
      <c r="C422" s="35"/>
      <c r="D422" s="2" t="s">
        <v>52</v>
      </c>
      <c r="E422" s="9" t="s">
        <v>194</v>
      </c>
      <c r="F422" s="9" t="s">
        <v>195</v>
      </c>
      <c r="G422" s="2" t="s">
        <v>10</v>
      </c>
      <c r="H422" s="1">
        <f>H423</f>
        <v>39.5</v>
      </c>
    </row>
    <row r="423" spans="1:8" ht="51.75" customHeight="1">
      <c r="A423" s="34" t="s">
        <v>244</v>
      </c>
      <c r="B423" s="35"/>
      <c r="C423" s="35"/>
      <c r="D423" s="2" t="s">
        <v>52</v>
      </c>
      <c r="E423" s="9" t="s">
        <v>194</v>
      </c>
      <c r="F423" s="9" t="s">
        <v>195</v>
      </c>
      <c r="G423" s="2" t="s">
        <v>40</v>
      </c>
      <c r="H423" s="1">
        <v>39.5</v>
      </c>
    </row>
    <row r="424" spans="1:8" ht="30.75" customHeight="1">
      <c r="A424" s="53" t="s">
        <v>275</v>
      </c>
      <c r="B424" s="51"/>
      <c r="C424" s="51"/>
      <c r="D424" s="2" t="s">
        <v>52</v>
      </c>
      <c r="E424" s="2" t="s">
        <v>276</v>
      </c>
      <c r="F424" s="2" t="s">
        <v>97</v>
      </c>
      <c r="G424" s="2" t="s">
        <v>10</v>
      </c>
      <c r="H424" s="1">
        <f>H425</f>
        <v>20.2</v>
      </c>
    </row>
    <row r="425" spans="1:8" ht="61.5" customHeight="1">
      <c r="A425" s="34" t="s">
        <v>237</v>
      </c>
      <c r="B425" s="50"/>
      <c r="C425" s="50"/>
      <c r="D425" s="2" t="s">
        <v>52</v>
      </c>
      <c r="E425" s="2" t="s">
        <v>276</v>
      </c>
      <c r="F425" s="2" t="s">
        <v>235</v>
      </c>
      <c r="G425" s="2" t="s">
        <v>10</v>
      </c>
      <c r="H425" s="1">
        <f>H426</f>
        <v>20.2</v>
      </c>
    </row>
    <row r="426" spans="1:8" ht="36.75" customHeight="1">
      <c r="A426" s="34" t="s">
        <v>113</v>
      </c>
      <c r="B426" s="24"/>
      <c r="C426" s="24"/>
      <c r="D426" s="2" t="s">
        <v>52</v>
      </c>
      <c r="E426" s="2" t="s">
        <v>276</v>
      </c>
      <c r="F426" s="2" t="s">
        <v>235</v>
      </c>
      <c r="G426" s="2" t="s">
        <v>116</v>
      </c>
      <c r="H426" s="1">
        <v>20.2</v>
      </c>
    </row>
    <row r="427" spans="1:8" ht="62.25" customHeight="1">
      <c r="A427" s="53" t="s">
        <v>196</v>
      </c>
      <c r="B427" s="56"/>
      <c r="C427" s="56"/>
      <c r="D427" s="2" t="s">
        <v>52</v>
      </c>
      <c r="E427" s="2" t="s">
        <v>199</v>
      </c>
      <c r="F427" s="2" t="s">
        <v>97</v>
      </c>
      <c r="G427" s="2" t="s">
        <v>10</v>
      </c>
      <c r="H427" s="1">
        <f>H428</f>
        <v>46.5</v>
      </c>
    </row>
    <row r="428" spans="1:8" ht="62.25" customHeight="1">
      <c r="A428" s="34" t="s">
        <v>237</v>
      </c>
      <c r="B428" s="35"/>
      <c r="C428" s="35"/>
      <c r="D428" s="2" t="s">
        <v>52</v>
      </c>
      <c r="E428" s="2" t="s">
        <v>199</v>
      </c>
      <c r="F428" s="2" t="s">
        <v>235</v>
      </c>
      <c r="G428" s="2" t="s">
        <v>10</v>
      </c>
      <c r="H428" s="1">
        <f>H429</f>
        <v>46.5</v>
      </c>
    </row>
    <row r="429" spans="1:8" ht="44.25" customHeight="1">
      <c r="A429" s="34" t="s">
        <v>236</v>
      </c>
      <c r="B429" s="35"/>
      <c r="C429" s="35"/>
      <c r="D429" s="2" t="s">
        <v>52</v>
      </c>
      <c r="E429" s="2" t="s">
        <v>199</v>
      </c>
      <c r="F429" s="2" t="s">
        <v>235</v>
      </c>
      <c r="G429" s="2" t="s">
        <v>39</v>
      </c>
      <c r="H429" s="1">
        <v>46.5</v>
      </c>
    </row>
    <row r="430" spans="1:8" ht="30.75" customHeight="1">
      <c r="A430" s="36" t="s">
        <v>178</v>
      </c>
      <c r="B430" s="35"/>
      <c r="C430" s="35"/>
      <c r="D430" s="2" t="s">
        <v>52</v>
      </c>
      <c r="E430" s="2" t="s">
        <v>179</v>
      </c>
      <c r="F430" s="2" t="s">
        <v>97</v>
      </c>
      <c r="G430" s="2" t="s">
        <v>10</v>
      </c>
      <c r="H430" s="1">
        <f>H431</f>
        <v>0</v>
      </c>
    </row>
    <row r="431" spans="1:8" ht="51.75" customHeight="1">
      <c r="A431" s="38" t="s">
        <v>295</v>
      </c>
      <c r="B431" s="39"/>
      <c r="C431" s="39"/>
      <c r="D431" s="2" t="s">
        <v>52</v>
      </c>
      <c r="E431" s="2" t="s">
        <v>297</v>
      </c>
      <c r="F431" s="2" t="s">
        <v>97</v>
      </c>
      <c r="G431" s="2" t="s">
        <v>10</v>
      </c>
      <c r="H431" s="1">
        <f>H432</f>
        <v>0</v>
      </c>
    </row>
    <row r="432" spans="1:8" ht="51.75" customHeight="1">
      <c r="A432" s="44" t="s">
        <v>58</v>
      </c>
      <c r="B432" s="52"/>
      <c r="C432" s="52"/>
      <c r="D432" s="2" t="s">
        <v>52</v>
      </c>
      <c r="E432" s="2" t="s">
        <v>297</v>
      </c>
      <c r="F432" s="2" t="s">
        <v>298</v>
      </c>
      <c r="G432" s="2" t="s">
        <v>10</v>
      </c>
      <c r="H432" s="1">
        <f>H433</f>
        <v>0</v>
      </c>
    </row>
    <row r="433" spans="1:8" ht="52.5" customHeight="1">
      <c r="A433" s="34" t="s">
        <v>296</v>
      </c>
      <c r="B433" s="35"/>
      <c r="C433" s="35"/>
      <c r="D433" s="2" t="s">
        <v>52</v>
      </c>
      <c r="E433" s="2" t="s">
        <v>297</v>
      </c>
      <c r="F433" s="2" t="s">
        <v>298</v>
      </c>
      <c r="G433" s="2" t="s">
        <v>299</v>
      </c>
      <c r="H433" s="1">
        <v>0</v>
      </c>
    </row>
    <row r="434" spans="1:8" ht="52.5" customHeight="1">
      <c r="A434" s="36" t="s">
        <v>22</v>
      </c>
      <c r="B434" s="43"/>
      <c r="C434" s="43"/>
      <c r="D434" s="2" t="s">
        <v>52</v>
      </c>
      <c r="E434" s="2" t="s">
        <v>61</v>
      </c>
      <c r="F434" s="2" t="s">
        <v>97</v>
      </c>
      <c r="G434" s="2" t="s">
        <v>10</v>
      </c>
      <c r="H434" s="1">
        <f>H438+H435</f>
        <v>4758</v>
      </c>
    </row>
    <row r="435" spans="1:8" ht="52.5" customHeight="1">
      <c r="A435" s="31" t="s">
        <v>23</v>
      </c>
      <c r="B435" s="67"/>
      <c r="C435" s="68"/>
      <c r="D435" s="2" t="s">
        <v>52</v>
      </c>
      <c r="E435" s="2" t="s">
        <v>63</v>
      </c>
      <c r="F435" s="2" t="s">
        <v>97</v>
      </c>
      <c r="G435" s="2" t="s">
        <v>10</v>
      </c>
      <c r="H435" s="1">
        <f>H436</f>
        <v>450</v>
      </c>
    </row>
    <row r="436" spans="1:8" ht="52.5" customHeight="1">
      <c r="A436" s="31" t="s">
        <v>139</v>
      </c>
      <c r="B436" s="32"/>
      <c r="C436" s="33"/>
      <c r="D436" s="2" t="s">
        <v>52</v>
      </c>
      <c r="E436" s="2" t="s">
        <v>63</v>
      </c>
      <c r="F436" s="2" t="s">
        <v>140</v>
      </c>
      <c r="G436" s="2" t="s">
        <v>10</v>
      </c>
      <c r="H436" s="1">
        <f>H437</f>
        <v>450</v>
      </c>
    </row>
    <row r="437" spans="1:8" ht="52.5" customHeight="1">
      <c r="A437" s="31" t="s">
        <v>492</v>
      </c>
      <c r="B437" s="32"/>
      <c r="C437" s="33"/>
      <c r="D437" s="2" t="s">
        <v>52</v>
      </c>
      <c r="E437" s="2" t="s">
        <v>63</v>
      </c>
      <c r="F437" s="2" t="s">
        <v>140</v>
      </c>
      <c r="G437" s="2" t="s">
        <v>43</v>
      </c>
      <c r="H437" s="1">
        <v>450</v>
      </c>
    </row>
    <row r="438" spans="1:8" ht="27" customHeight="1">
      <c r="A438" s="38" t="s">
        <v>24</v>
      </c>
      <c r="B438" s="39"/>
      <c r="C438" s="39"/>
      <c r="D438" s="2" t="s">
        <v>52</v>
      </c>
      <c r="E438" s="2" t="s">
        <v>109</v>
      </c>
      <c r="F438" s="2" t="s">
        <v>97</v>
      </c>
      <c r="G438" s="2" t="s">
        <v>10</v>
      </c>
      <c r="H438" s="1">
        <f>H439+H441</f>
        <v>4308</v>
      </c>
    </row>
    <row r="439" spans="1:8" ht="53.25" customHeight="1">
      <c r="A439" s="34" t="s">
        <v>110</v>
      </c>
      <c r="B439" s="35"/>
      <c r="C439" s="35"/>
      <c r="D439" s="2" t="s">
        <v>52</v>
      </c>
      <c r="E439" s="2" t="s">
        <v>109</v>
      </c>
      <c r="F439" s="2" t="s">
        <v>111</v>
      </c>
      <c r="G439" s="2" t="s">
        <v>10</v>
      </c>
      <c r="H439" s="1">
        <f>H440</f>
        <v>0</v>
      </c>
    </row>
    <row r="440" spans="1:8" ht="24" customHeight="1">
      <c r="A440" s="34" t="s">
        <v>112</v>
      </c>
      <c r="B440" s="35"/>
      <c r="C440" s="35"/>
      <c r="D440" s="2" t="s">
        <v>52</v>
      </c>
      <c r="E440" s="2" t="s">
        <v>109</v>
      </c>
      <c r="F440" s="2" t="s">
        <v>111</v>
      </c>
      <c r="G440" s="2" t="s">
        <v>44</v>
      </c>
      <c r="H440" s="1">
        <v>0</v>
      </c>
    </row>
    <row r="441" spans="1:8" ht="15.75" customHeight="1">
      <c r="A441" s="31" t="s">
        <v>497</v>
      </c>
      <c r="B441" s="32"/>
      <c r="C441" s="33"/>
      <c r="D441" s="2" t="s">
        <v>52</v>
      </c>
      <c r="E441" s="2" t="s">
        <v>109</v>
      </c>
      <c r="F441" s="2" t="s">
        <v>498</v>
      </c>
      <c r="G441" s="2" t="s">
        <v>10</v>
      </c>
      <c r="H441" s="1">
        <f>H442+H443+H444+H445+H446</f>
        <v>4308</v>
      </c>
    </row>
    <row r="442" spans="1:8" ht="39.75" customHeight="1">
      <c r="A442" s="31" t="s">
        <v>499</v>
      </c>
      <c r="B442" s="32"/>
      <c r="C442" s="33"/>
      <c r="D442" s="2" t="s">
        <v>52</v>
      </c>
      <c r="E442" s="2" t="s">
        <v>109</v>
      </c>
      <c r="F442" s="2" t="s">
        <v>498</v>
      </c>
      <c r="G442" s="2" t="s">
        <v>44</v>
      </c>
      <c r="H442" s="1">
        <v>631</v>
      </c>
    </row>
    <row r="443" spans="1:8" ht="29.25" customHeight="1">
      <c r="A443" s="31" t="s">
        <v>501</v>
      </c>
      <c r="B443" s="32"/>
      <c r="C443" s="33"/>
      <c r="D443" s="2" t="s">
        <v>52</v>
      </c>
      <c r="E443" s="2" t="s">
        <v>109</v>
      </c>
      <c r="F443" s="2" t="s">
        <v>498</v>
      </c>
      <c r="G443" s="2" t="s">
        <v>502</v>
      </c>
      <c r="H443" s="1">
        <v>1294</v>
      </c>
    </row>
    <row r="444" spans="1:8" ht="73.5" customHeight="1">
      <c r="A444" s="31" t="s">
        <v>503</v>
      </c>
      <c r="B444" s="32"/>
      <c r="C444" s="33"/>
      <c r="D444" s="2" t="s">
        <v>52</v>
      </c>
      <c r="E444" s="2" t="s">
        <v>109</v>
      </c>
      <c r="F444" s="2" t="s">
        <v>498</v>
      </c>
      <c r="G444" s="2" t="s">
        <v>504</v>
      </c>
      <c r="H444" s="1">
        <v>1100</v>
      </c>
    </row>
    <row r="445" spans="1:8" ht="19.5" customHeight="1">
      <c r="A445" s="31" t="s">
        <v>505</v>
      </c>
      <c r="B445" s="32"/>
      <c r="C445" s="33"/>
      <c r="D445" s="2" t="s">
        <v>52</v>
      </c>
      <c r="E445" s="2" t="s">
        <v>109</v>
      </c>
      <c r="F445" s="2" t="s">
        <v>498</v>
      </c>
      <c r="G445" s="2" t="s">
        <v>506</v>
      </c>
      <c r="H445" s="1">
        <v>652</v>
      </c>
    </row>
    <row r="446" spans="1:8" ht="51.75" customHeight="1">
      <c r="A446" s="31" t="s">
        <v>507</v>
      </c>
      <c r="B446" s="32"/>
      <c r="C446" s="33"/>
      <c r="D446" s="2" t="s">
        <v>52</v>
      </c>
      <c r="E446" s="2" t="s">
        <v>109</v>
      </c>
      <c r="F446" s="2" t="s">
        <v>498</v>
      </c>
      <c r="G446" s="2" t="s">
        <v>508</v>
      </c>
      <c r="H446" s="1">
        <v>631</v>
      </c>
    </row>
    <row r="447" spans="1:8" ht="28.5" customHeight="1">
      <c r="A447" s="36" t="s">
        <v>122</v>
      </c>
      <c r="B447" s="37"/>
      <c r="C447" s="37"/>
      <c r="D447" s="2" t="s">
        <v>52</v>
      </c>
      <c r="E447" s="2" t="s">
        <v>123</v>
      </c>
      <c r="F447" s="2" t="s">
        <v>97</v>
      </c>
      <c r="G447" s="2" t="s">
        <v>10</v>
      </c>
      <c r="H447" s="1">
        <f>H448</f>
        <v>4365</v>
      </c>
    </row>
    <row r="448" spans="1:8" ht="28.5" customHeight="1">
      <c r="A448" s="53" t="s">
        <v>124</v>
      </c>
      <c r="B448" s="51"/>
      <c r="C448" s="51"/>
      <c r="D448" s="2" t="s">
        <v>52</v>
      </c>
      <c r="E448" s="2" t="s">
        <v>125</v>
      </c>
      <c r="F448" s="2" t="s">
        <v>97</v>
      </c>
      <c r="G448" s="2" t="s">
        <v>10</v>
      </c>
      <c r="H448" s="1">
        <f>H449+H451</f>
        <v>4365</v>
      </c>
    </row>
    <row r="449" spans="1:8" ht="50.25" customHeight="1">
      <c r="A449" s="34" t="s">
        <v>130</v>
      </c>
      <c r="B449" s="50"/>
      <c r="C449" s="50"/>
      <c r="D449" s="2" t="s">
        <v>52</v>
      </c>
      <c r="E449" s="2" t="s">
        <v>125</v>
      </c>
      <c r="F449" s="2" t="s">
        <v>131</v>
      </c>
      <c r="G449" s="2" t="s">
        <v>10</v>
      </c>
      <c r="H449" s="1">
        <f>H450</f>
        <v>4350</v>
      </c>
    </row>
    <row r="450" spans="1:8" ht="50.25" customHeight="1">
      <c r="A450" s="34" t="s">
        <v>113</v>
      </c>
      <c r="B450" s="35"/>
      <c r="C450" s="35"/>
      <c r="D450" s="2" t="s">
        <v>52</v>
      </c>
      <c r="E450" s="2" t="s">
        <v>125</v>
      </c>
      <c r="F450" s="2" t="s">
        <v>131</v>
      </c>
      <c r="G450" s="2" t="s">
        <v>116</v>
      </c>
      <c r="H450" s="1">
        <f>3900+500-50</f>
        <v>4350</v>
      </c>
    </row>
    <row r="451" spans="1:8" ht="95.25" customHeight="1">
      <c r="A451" s="31" t="s">
        <v>228</v>
      </c>
      <c r="B451" s="32"/>
      <c r="C451" s="33"/>
      <c r="D451" s="2" t="s">
        <v>52</v>
      </c>
      <c r="E451" s="2" t="s">
        <v>125</v>
      </c>
      <c r="F451" s="2" t="s">
        <v>229</v>
      </c>
      <c r="G451" s="2" t="s">
        <v>10</v>
      </c>
      <c r="H451" s="1">
        <f>H452</f>
        <v>15</v>
      </c>
    </row>
    <row r="452" spans="1:8" ht="95.25" customHeight="1">
      <c r="A452" s="31" t="s">
        <v>252</v>
      </c>
      <c r="B452" s="32"/>
      <c r="C452" s="33"/>
      <c r="D452" s="2" t="s">
        <v>52</v>
      </c>
      <c r="E452" s="2" t="s">
        <v>125</v>
      </c>
      <c r="F452" s="2" t="s">
        <v>229</v>
      </c>
      <c r="G452" s="2" t="s">
        <v>230</v>
      </c>
      <c r="H452" s="1">
        <v>15</v>
      </c>
    </row>
    <row r="453" spans="1:8" ht="95.25" customHeight="1">
      <c r="A453" s="36" t="s">
        <v>127</v>
      </c>
      <c r="B453" s="37"/>
      <c r="C453" s="37"/>
      <c r="D453" s="9" t="s">
        <v>52</v>
      </c>
      <c r="E453" s="9" t="s">
        <v>53</v>
      </c>
      <c r="F453" s="9" t="s">
        <v>97</v>
      </c>
      <c r="G453" s="2" t="s">
        <v>10</v>
      </c>
      <c r="H453" s="1">
        <f>H454</f>
        <v>60</v>
      </c>
    </row>
    <row r="454" spans="1:8" ht="30" customHeight="1">
      <c r="A454" s="53" t="s">
        <v>132</v>
      </c>
      <c r="B454" s="51"/>
      <c r="C454" s="51"/>
      <c r="D454" s="2" t="s">
        <v>52</v>
      </c>
      <c r="E454" s="2" t="s">
        <v>133</v>
      </c>
      <c r="F454" s="2" t="s">
        <v>97</v>
      </c>
      <c r="G454" s="2" t="s">
        <v>10</v>
      </c>
      <c r="H454" s="1">
        <f>H455</f>
        <v>60</v>
      </c>
    </row>
    <row r="455" spans="1:8" ht="45" customHeight="1">
      <c r="A455" s="34" t="s">
        <v>231</v>
      </c>
      <c r="B455" s="35"/>
      <c r="C455" s="35"/>
      <c r="D455" s="2" t="s">
        <v>52</v>
      </c>
      <c r="E455" s="2" t="s">
        <v>133</v>
      </c>
      <c r="F455" s="2" t="s">
        <v>136</v>
      </c>
      <c r="G455" s="2" t="s">
        <v>10</v>
      </c>
      <c r="H455" s="1">
        <f>H456</f>
        <v>60</v>
      </c>
    </row>
    <row r="456" spans="1:8" ht="54" customHeight="1">
      <c r="A456" s="34" t="s">
        <v>522</v>
      </c>
      <c r="B456" s="35"/>
      <c r="C456" s="35"/>
      <c r="D456" s="2" t="s">
        <v>52</v>
      </c>
      <c r="E456" s="2" t="s">
        <v>133</v>
      </c>
      <c r="F456" s="2" t="s">
        <v>136</v>
      </c>
      <c r="G456" s="2" t="s">
        <v>357</v>
      </c>
      <c r="H456" s="1">
        <v>60</v>
      </c>
    </row>
    <row r="457" spans="1:8" ht="29.25" customHeight="1">
      <c r="A457" s="57" t="s">
        <v>261</v>
      </c>
      <c r="B457" s="58"/>
      <c r="C457" s="58"/>
      <c r="D457" s="13" t="s">
        <v>57</v>
      </c>
      <c r="E457" s="2"/>
      <c r="F457" s="2"/>
      <c r="G457" s="2"/>
      <c r="H457" s="14">
        <f>H484+H480+H473+H458+H469</f>
        <v>8137.6</v>
      </c>
    </row>
    <row r="458" spans="1:8" ht="16.5" customHeight="1">
      <c r="A458" s="49" t="s">
        <v>202</v>
      </c>
      <c r="B458" s="50"/>
      <c r="C458" s="50"/>
      <c r="D458" s="18" t="s">
        <v>57</v>
      </c>
      <c r="E458" s="2" t="s">
        <v>11</v>
      </c>
      <c r="F458" s="2" t="s">
        <v>97</v>
      </c>
      <c r="G458" s="2" t="s">
        <v>10</v>
      </c>
      <c r="H458" s="19">
        <f>H459+H462+H466</f>
        <v>5681.8</v>
      </c>
    </row>
    <row r="459" spans="1:8" ht="51" customHeight="1">
      <c r="A459" s="56" t="s">
        <v>348</v>
      </c>
      <c r="B459" s="51"/>
      <c r="C459" s="51"/>
      <c r="D459" s="9" t="s">
        <v>57</v>
      </c>
      <c r="E459" s="2" t="s">
        <v>349</v>
      </c>
      <c r="F459" s="2" t="s">
        <v>97</v>
      </c>
      <c r="G459" s="2" t="s">
        <v>10</v>
      </c>
      <c r="H459" s="1">
        <f>H460</f>
        <v>572.2</v>
      </c>
    </row>
    <row r="460" spans="1:8" ht="27" customHeight="1">
      <c r="A460" s="34" t="s">
        <v>98</v>
      </c>
      <c r="B460" s="34"/>
      <c r="C460" s="34"/>
      <c r="D460" s="9" t="s">
        <v>57</v>
      </c>
      <c r="E460" s="2" t="s">
        <v>349</v>
      </c>
      <c r="F460" s="2" t="s">
        <v>99</v>
      </c>
      <c r="G460" s="2" t="s">
        <v>10</v>
      </c>
      <c r="H460" s="1">
        <f>H461</f>
        <v>572.2</v>
      </c>
    </row>
    <row r="461" spans="1:8" ht="20.25" customHeight="1">
      <c r="A461" s="34" t="s">
        <v>350</v>
      </c>
      <c r="B461" s="24"/>
      <c r="C461" s="24"/>
      <c r="D461" s="9" t="s">
        <v>57</v>
      </c>
      <c r="E461" s="2" t="s">
        <v>349</v>
      </c>
      <c r="F461" s="2" t="s">
        <v>99</v>
      </c>
      <c r="G461" s="2" t="s">
        <v>52</v>
      </c>
      <c r="H461" s="1">
        <v>572.2</v>
      </c>
    </row>
    <row r="462" spans="1:8" ht="41.25" customHeight="1">
      <c r="A462" s="39" t="s">
        <v>254</v>
      </c>
      <c r="B462" s="39"/>
      <c r="C462" s="39"/>
      <c r="D462" s="9" t="s">
        <v>57</v>
      </c>
      <c r="E462" s="2" t="s">
        <v>205</v>
      </c>
      <c r="F462" s="2" t="s">
        <v>97</v>
      </c>
      <c r="G462" s="2" t="s">
        <v>10</v>
      </c>
      <c r="H462" s="1">
        <f>H463</f>
        <v>678.1</v>
      </c>
    </row>
    <row r="463" spans="1:8" ht="65.25" customHeight="1">
      <c r="A463" s="35" t="s">
        <v>98</v>
      </c>
      <c r="B463" s="35"/>
      <c r="C463" s="35"/>
      <c r="D463" s="9" t="s">
        <v>57</v>
      </c>
      <c r="E463" s="2" t="s">
        <v>205</v>
      </c>
      <c r="F463" s="2" t="s">
        <v>99</v>
      </c>
      <c r="G463" s="2" t="s">
        <v>10</v>
      </c>
      <c r="H463" s="1">
        <f>H464+H465</f>
        <v>678.1</v>
      </c>
    </row>
    <row r="464" spans="1:8" ht="26.25" customHeight="1">
      <c r="A464" s="35" t="s">
        <v>102</v>
      </c>
      <c r="B464" s="35"/>
      <c r="C464" s="35"/>
      <c r="D464" s="9" t="s">
        <v>57</v>
      </c>
      <c r="E464" s="2" t="s">
        <v>205</v>
      </c>
      <c r="F464" s="2" t="s">
        <v>99</v>
      </c>
      <c r="G464" s="2" t="s">
        <v>42</v>
      </c>
      <c r="H464" s="1">
        <v>196.6</v>
      </c>
    </row>
    <row r="465" spans="1:8" ht="15.75" customHeight="1">
      <c r="A465" s="35" t="s">
        <v>203</v>
      </c>
      <c r="B465" s="35"/>
      <c r="C465" s="35"/>
      <c r="D465" s="9" t="s">
        <v>57</v>
      </c>
      <c r="E465" s="2" t="s">
        <v>205</v>
      </c>
      <c r="F465" s="2" t="s">
        <v>99</v>
      </c>
      <c r="G465" s="2" t="s">
        <v>12</v>
      </c>
      <c r="H465" s="1">
        <v>481.5</v>
      </c>
    </row>
    <row r="466" spans="1:8" ht="26.25" customHeight="1">
      <c r="A466" s="38" t="s">
        <v>100</v>
      </c>
      <c r="B466" s="38"/>
      <c r="C466" s="38"/>
      <c r="D466" s="2" t="s">
        <v>57</v>
      </c>
      <c r="E466" s="2" t="s">
        <v>101</v>
      </c>
      <c r="F466" s="2" t="s">
        <v>97</v>
      </c>
      <c r="G466" s="2" t="s">
        <v>10</v>
      </c>
      <c r="H466" s="1">
        <f>H467</f>
        <v>4431.5</v>
      </c>
    </row>
    <row r="467" spans="1:8" ht="50.25" customHeight="1">
      <c r="A467" s="34" t="s">
        <v>98</v>
      </c>
      <c r="B467" s="34"/>
      <c r="C467" s="34"/>
      <c r="D467" s="2" t="s">
        <v>57</v>
      </c>
      <c r="E467" s="2" t="s">
        <v>101</v>
      </c>
      <c r="F467" s="2" t="s">
        <v>99</v>
      </c>
      <c r="G467" s="2" t="s">
        <v>10</v>
      </c>
      <c r="H467" s="1">
        <f>H468</f>
        <v>4431.5</v>
      </c>
    </row>
    <row r="468" spans="1:8" ht="50.25" customHeight="1">
      <c r="A468" s="34" t="s">
        <v>102</v>
      </c>
      <c r="B468" s="35"/>
      <c r="C468" s="35"/>
      <c r="D468" s="2" t="s">
        <v>57</v>
      </c>
      <c r="E468" s="2" t="s">
        <v>101</v>
      </c>
      <c r="F468" s="2" t="s">
        <v>99</v>
      </c>
      <c r="G468" s="2" t="s">
        <v>42</v>
      </c>
      <c r="H468" s="1">
        <f>3871.9+803.1-243.5</f>
        <v>4431.5</v>
      </c>
    </row>
    <row r="469" spans="1:8" ht="51" customHeight="1">
      <c r="A469" s="25" t="s">
        <v>288</v>
      </c>
      <c r="B469" s="26"/>
      <c r="C469" s="27"/>
      <c r="D469" s="2" t="s">
        <v>57</v>
      </c>
      <c r="E469" s="2" t="s">
        <v>289</v>
      </c>
      <c r="F469" s="2" t="s">
        <v>97</v>
      </c>
      <c r="G469" s="2" t="s">
        <v>10</v>
      </c>
      <c r="H469" s="1">
        <f>H470</f>
        <v>218.6</v>
      </c>
    </row>
    <row r="470" spans="1:8" ht="51" customHeight="1">
      <c r="A470" s="28" t="s">
        <v>517</v>
      </c>
      <c r="B470" s="29"/>
      <c r="C470" s="30"/>
      <c r="D470" s="2" t="s">
        <v>57</v>
      </c>
      <c r="E470" s="2" t="s">
        <v>519</v>
      </c>
      <c r="F470" s="2" t="s">
        <v>97</v>
      </c>
      <c r="G470" s="2" t="s">
        <v>10</v>
      </c>
      <c r="H470" s="1">
        <f>H471</f>
        <v>218.6</v>
      </c>
    </row>
    <row r="471" spans="1:8" ht="51" customHeight="1">
      <c r="A471" s="31" t="s">
        <v>331</v>
      </c>
      <c r="B471" s="32"/>
      <c r="C471" s="33"/>
      <c r="D471" s="2" t="s">
        <v>57</v>
      </c>
      <c r="E471" s="2" t="s">
        <v>519</v>
      </c>
      <c r="F471" s="2" t="s">
        <v>463</v>
      </c>
      <c r="G471" s="2" t="s">
        <v>10</v>
      </c>
      <c r="H471" s="1">
        <f>H472</f>
        <v>218.6</v>
      </c>
    </row>
    <row r="472" spans="1:8" ht="51" customHeight="1">
      <c r="A472" s="31" t="s">
        <v>518</v>
      </c>
      <c r="B472" s="32"/>
      <c r="C472" s="33"/>
      <c r="D472" s="2" t="s">
        <v>57</v>
      </c>
      <c r="E472" s="2" t="s">
        <v>519</v>
      </c>
      <c r="F472" s="2" t="s">
        <v>463</v>
      </c>
      <c r="G472" s="2" t="s">
        <v>520</v>
      </c>
      <c r="H472" s="1">
        <v>218.6</v>
      </c>
    </row>
    <row r="473" spans="1:8" ht="51" customHeight="1">
      <c r="A473" s="36" t="s">
        <v>163</v>
      </c>
      <c r="B473" s="37"/>
      <c r="C473" s="37"/>
      <c r="D473" s="2" t="s">
        <v>57</v>
      </c>
      <c r="E473" s="2" t="s">
        <v>170</v>
      </c>
      <c r="F473" s="2" t="s">
        <v>97</v>
      </c>
      <c r="G473" s="2" t="s">
        <v>10</v>
      </c>
      <c r="H473" s="1">
        <f>H477+H474</f>
        <v>83.2</v>
      </c>
    </row>
    <row r="474" spans="1:8" ht="24.75" customHeight="1">
      <c r="A474" s="38" t="s">
        <v>193</v>
      </c>
      <c r="B474" s="39"/>
      <c r="C474" s="39"/>
      <c r="D474" s="2" t="s">
        <v>57</v>
      </c>
      <c r="E474" s="9" t="s">
        <v>194</v>
      </c>
      <c r="F474" s="9" t="s">
        <v>97</v>
      </c>
      <c r="G474" s="2" t="s">
        <v>10</v>
      </c>
      <c r="H474" s="1">
        <f>H475</f>
        <v>55</v>
      </c>
    </row>
    <row r="475" spans="1:8" ht="25.5" customHeight="1">
      <c r="A475" s="34" t="s">
        <v>243</v>
      </c>
      <c r="B475" s="35"/>
      <c r="C475" s="35"/>
      <c r="D475" s="2" t="s">
        <v>57</v>
      </c>
      <c r="E475" s="9" t="s">
        <v>194</v>
      </c>
      <c r="F475" s="9" t="s">
        <v>195</v>
      </c>
      <c r="G475" s="2" t="s">
        <v>10</v>
      </c>
      <c r="H475" s="1">
        <f>H476</f>
        <v>55</v>
      </c>
    </row>
    <row r="476" spans="1:8" ht="23.25" customHeight="1">
      <c r="A476" s="34" t="s">
        <v>244</v>
      </c>
      <c r="B476" s="35"/>
      <c r="C476" s="35"/>
      <c r="D476" s="2" t="s">
        <v>57</v>
      </c>
      <c r="E476" s="9" t="s">
        <v>194</v>
      </c>
      <c r="F476" s="9" t="s">
        <v>195</v>
      </c>
      <c r="G476" s="2" t="s">
        <v>40</v>
      </c>
      <c r="H476" s="1">
        <v>55</v>
      </c>
    </row>
    <row r="477" spans="1:8" ht="42" customHeight="1">
      <c r="A477" s="53" t="s">
        <v>275</v>
      </c>
      <c r="B477" s="51"/>
      <c r="C477" s="51"/>
      <c r="D477" s="2" t="s">
        <v>57</v>
      </c>
      <c r="E477" s="2" t="s">
        <v>276</v>
      </c>
      <c r="F477" s="2" t="s">
        <v>97</v>
      </c>
      <c r="G477" s="2" t="s">
        <v>10</v>
      </c>
      <c r="H477" s="1">
        <f>H478</f>
        <v>28.2</v>
      </c>
    </row>
    <row r="478" spans="1:8" ht="50.25" customHeight="1">
      <c r="A478" s="34" t="s">
        <v>237</v>
      </c>
      <c r="B478" s="50"/>
      <c r="C478" s="50"/>
      <c r="D478" s="2" t="s">
        <v>57</v>
      </c>
      <c r="E478" s="2" t="s">
        <v>276</v>
      </c>
      <c r="F478" s="2" t="s">
        <v>235</v>
      </c>
      <c r="G478" s="2" t="s">
        <v>10</v>
      </c>
      <c r="H478" s="1">
        <f>H479</f>
        <v>28.2</v>
      </c>
    </row>
    <row r="479" spans="1:8" ht="23.25" customHeight="1">
      <c r="A479" s="34" t="s">
        <v>113</v>
      </c>
      <c r="B479" s="24"/>
      <c r="C479" s="24"/>
      <c r="D479" s="2" t="s">
        <v>57</v>
      </c>
      <c r="E479" s="2" t="s">
        <v>276</v>
      </c>
      <c r="F479" s="2" t="s">
        <v>235</v>
      </c>
      <c r="G479" s="2" t="s">
        <v>116</v>
      </c>
      <c r="H479" s="1">
        <v>28.2</v>
      </c>
    </row>
    <row r="480" spans="1:8" ht="17.25" customHeight="1">
      <c r="A480" s="36" t="s">
        <v>178</v>
      </c>
      <c r="B480" s="35"/>
      <c r="C480" s="35"/>
      <c r="D480" s="2" t="s">
        <v>57</v>
      </c>
      <c r="E480" s="2" t="s">
        <v>179</v>
      </c>
      <c r="F480" s="2" t="s">
        <v>97</v>
      </c>
      <c r="G480" s="2" t="s">
        <v>10</v>
      </c>
      <c r="H480" s="1">
        <f>H481</f>
        <v>0</v>
      </c>
    </row>
    <row r="481" spans="1:8" ht="17.25" customHeight="1">
      <c r="A481" s="38" t="s">
        <v>295</v>
      </c>
      <c r="B481" s="39"/>
      <c r="C481" s="39"/>
      <c r="D481" s="2" t="s">
        <v>57</v>
      </c>
      <c r="E481" s="2" t="s">
        <v>297</v>
      </c>
      <c r="F481" s="2" t="s">
        <v>97</v>
      </c>
      <c r="G481" s="2" t="s">
        <v>10</v>
      </c>
      <c r="H481" s="1">
        <f>H482</f>
        <v>0</v>
      </c>
    </row>
    <row r="482" spans="1:8" ht="15" customHeight="1">
      <c r="A482" s="44" t="s">
        <v>58</v>
      </c>
      <c r="B482" s="52"/>
      <c r="C482" s="52"/>
      <c r="D482" s="2" t="s">
        <v>57</v>
      </c>
      <c r="E482" s="2" t="s">
        <v>297</v>
      </c>
      <c r="F482" s="2" t="s">
        <v>298</v>
      </c>
      <c r="G482" s="2" t="s">
        <v>10</v>
      </c>
      <c r="H482" s="1">
        <f>H483</f>
        <v>0</v>
      </c>
    </row>
    <row r="483" spans="1:8" ht="27" customHeight="1">
      <c r="A483" s="34" t="s">
        <v>296</v>
      </c>
      <c r="B483" s="35"/>
      <c r="C483" s="35"/>
      <c r="D483" s="2" t="s">
        <v>57</v>
      </c>
      <c r="E483" s="2" t="s">
        <v>297</v>
      </c>
      <c r="F483" s="2" t="s">
        <v>298</v>
      </c>
      <c r="G483" s="2" t="s">
        <v>299</v>
      </c>
      <c r="H483" s="1">
        <v>0</v>
      </c>
    </row>
    <row r="484" spans="1:8" ht="15" customHeight="1">
      <c r="A484" s="36" t="s">
        <v>22</v>
      </c>
      <c r="B484" s="43"/>
      <c r="C484" s="43"/>
      <c r="D484" s="2" t="s">
        <v>57</v>
      </c>
      <c r="E484" s="2" t="s">
        <v>61</v>
      </c>
      <c r="F484" s="2" t="s">
        <v>97</v>
      </c>
      <c r="G484" s="2" t="s">
        <v>10</v>
      </c>
      <c r="H484" s="1">
        <f>H488+H485</f>
        <v>2154</v>
      </c>
    </row>
    <row r="485" spans="1:8" ht="15" customHeight="1">
      <c r="A485" s="31" t="s">
        <v>23</v>
      </c>
      <c r="B485" s="67"/>
      <c r="C485" s="68"/>
      <c r="D485" s="2" t="s">
        <v>57</v>
      </c>
      <c r="E485" s="2" t="s">
        <v>63</v>
      </c>
      <c r="F485" s="2" t="s">
        <v>97</v>
      </c>
      <c r="G485" s="2" t="s">
        <v>10</v>
      </c>
      <c r="H485" s="1">
        <f>H486</f>
        <v>333</v>
      </c>
    </row>
    <row r="486" spans="1:8" ht="15" customHeight="1">
      <c r="A486" s="31" t="s">
        <v>139</v>
      </c>
      <c r="B486" s="32"/>
      <c r="C486" s="33"/>
      <c r="D486" s="2" t="s">
        <v>57</v>
      </c>
      <c r="E486" s="2" t="s">
        <v>63</v>
      </c>
      <c r="F486" s="2" t="s">
        <v>140</v>
      </c>
      <c r="G486" s="2" t="s">
        <v>10</v>
      </c>
      <c r="H486" s="1">
        <f>H487</f>
        <v>333</v>
      </c>
    </row>
    <row r="487" spans="1:8" ht="34.5" customHeight="1">
      <c r="A487" s="31" t="s">
        <v>492</v>
      </c>
      <c r="B487" s="32"/>
      <c r="C487" s="33"/>
      <c r="D487" s="2" t="s">
        <v>57</v>
      </c>
      <c r="E487" s="2" t="s">
        <v>63</v>
      </c>
      <c r="F487" s="2" t="s">
        <v>140</v>
      </c>
      <c r="G487" s="2" t="s">
        <v>43</v>
      </c>
      <c r="H487" s="1">
        <v>333</v>
      </c>
    </row>
    <row r="488" spans="1:8" ht="16.5" customHeight="1">
      <c r="A488" s="38" t="s">
        <v>24</v>
      </c>
      <c r="B488" s="39"/>
      <c r="C488" s="39"/>
      <c r="D488" s="2" t="s">
        <v>57</v>
      </c>
      <c r="E488" s="2" t="s">
        <v>109</v>
      </c>
      <c r="F488" s="2" t="s">
        <v>97</v>
      </c>
      <c r="G488" s="2" t="s">
        <v>10</v>
      </c>
      <c r="H488" s="1">
        <f>H489+H491</f>
        <v>1821</v>
      </c>
    </row>
    <row r="489" spans="1:8" ht="17.25" customHeight="1">
      <c r="A489" s="34" t="s">
        <v>110</v>
      </c>
      <c r="B489" s="35"/>
      <c r="C489" s="35"/>
      <c r="D489" s="2" t="s">
        <v>57</v>
      </c>
      <c r="E489" s="2" t="s">
        <v>109</v>
      </c>
      <c r="F489" s="2" t="s">
        <v>111</v>
      </c>
      <c r="G489" s="2" t="s">
        <v>10</v>
      </c>
      <c r="H489" s="1">
        <f>H490</f>
        <v>0</v>
      </c>
    </row>
    <row r="490" spans="1:8" ht="27.75" customHeight="1">
      <c r="A490" s="34" t="s">
        <v>112</v>
      </c>
      <c r="B490" s="35"/>
      <c r="C490" s="35"/>
      <c r="D490" s="2" t="s">
        <v>57</v>
      </c>
      <c r="E490" s="2" t="s">
        <v>109</v>
      </c>
      <c r="F490" s="2" t="s">
        <v>111</v>
      </c>
      <c r="G490" s="2" t="s">
        <v>44</v>
      </c>
      <c r="H490" s="1">
        <v>0</v>
      </c>
    </row>
    <row r="491" spans="1:8" ht="27.75" customHeight="1">
      <c r="A491" s="31" t="s">
        <v>497</v>
      </c>
      <c r="B491" s="32"/>
      <c r="C491" s="33"/>
      <c r="D491" s="2" t="s">
        <v>57</v>
      </c>
      <c r="E491" s="2" t="s">
        <v>109</v>
      </c>
      <c r="F491" s="2" t="s">
        <v>498</v>
      </c>
      <c r="G491" s="2" t="s">
        <v>10</v>
      </c>
      <c r="H491" s="1">
        <f>H492+H493+H494+H495+H496</f>
        <v>1821</v>
      </c>
    </row>
    <row r="492" spans="1:8" ht="57" customHeight="1">
      <c r="A492" s="31" t="s">
        <v>499</v>
      </c>
      <c r="B492" s="32"/>
      <c r="C492" s="33"/>
      <c r="D492" s="2" t="s">
        <v>57</v>
      </c>
      <c r="E492" s="2" t="s">
        <v>109</v>
      </c>
      <c r="F492" s="2" t="s">
        <v>498</v>
      </c>
      <c r="G492" s="2" t="s">
        <v>44</v>
      </c>
      <c r="H492" s="1">
        <v>173</v>
      </c>
    </row>
    <row r="493" spans="1:8" ht="57" customHeight="1">
      <c r="A493" s="31" t="s">
        <v>501</v>
      </c>
      <c r="B493" s="32"/>
      <c r="C493" s="33"/>
      <c r="D493" s="2" t="s">
        <v>57</v>
      </c>
      <c r="E493" s="2" t="s">
        <v>109</v>
      </c>
      <c r="F493" s="2" t="s">
        <v>498</v>
      </c>
      <c r="G493" s="2" t="s">
        <v>502</v>
      </c>
      <c r="H493" s="1">
        <v>396</v>
      </c>
    </row>
    <row r="494" spans="1:8" ht="74.25" customHeight="1">
      <c r="A494" s="31" t="s">
        <v>503</v>
      </c>
      <c r="B494" s="32"/>
      <c r="C494" s="33"/>
      <c r="D494" s="2" t="s">
        <v>57</v>
      </c>
      <c r="E494" s="2" t="s">
        <v>109</v>
      </c>
      <c r="F494" s="2" t="s">
        <v>498</v>
      </c>
      <c r="G494" s="2" t="s">
        <v>504</v>
      </c>
      <c r="H494" s="1">
        <v>850</v>
      </c>
    </row>
    <row r="495" spans="1:8" ht="74.25" customHeight="1">
      <c r="A495" s="31" t="s">
        <v>505</v>
      </c>
      <c r="B495" s="32"/>
      <c r="C495" s="33"/>
      <c r="D495" s="2" t="s">
        <v>57</v>
      </c>
      <c r="E495" s="2" t="s">
        <v>109</v>
      </c>
      <c r="F495" s="2" t="s">
        <v>498</v>
      </c>
      <c r="G495" s="2" t="s">
        <v>506</v>
      </c>
      <c r="H495" s="1">
        <v>220</v>
      </c>
    </row>
    <row r="496" spans="1:8" ht="74.25" customHeight="1">
      <c r="A496" s="31" t="s">
        <v>507</v>
      </c>
      <c r="B496" s="32"/>
      <c r="C496" s="33"/>
      <c r="D496" s="2" t="s">
        <v>57</v>
      </c>
      <c r="E496" s="2" t="s">
        <v>109</v>
      </c>
      <c r="F496" s="2" t="s">
        <v>498</v>
      </c>
      <c r="G496" s="2" t="s">
        <v>508</v>
      </c>
      <c r="H496" s="1">
        <v>182</v>
      </c>
    </row>
    <row r="497" spans="1:8" ht="27.75" customHeight="1">
      <c r="A497" s="58" t="s">
        <v>262</v>
      </c>
      <c r="B497" s="58"/>
      <c r="C497" s="58"/>
      <c r="D497" s="13" t="s">
        <v>59</v>
      </c>
      <c r="E497" s="2"/>
      <c r="F497" s="2"/>
      <c r="G497" s="2"/>
      <c r="H497" s="14">
        <f>H527+H523+H513+H498+H541+H537+H545+H509</f>
        <v>13000.2</v>
      </c>
    </row>
    <row r="498" spans="1:8" ht="18" customHeight="1">
      <c r="A498" s="76" t="s">
        <v>202</v>
      </c>
      <c r="B498" s="50"/>
      <c r="C498" s="50"/>
      <c r="D498" s="18" t="s">
        <v>59</v>
      </c>
      <c r="E498" s="2" t="s">
        <v>11</v>
      </c>
      <c r="F498" s="2" t="s">
        <v>97</v>
      </c>
      <c r="G498" s="2" t="s">
        <v>10</v>
      </c>
      <c r="H498" s="19">
        <f>H499+H502+H506</f>
        <v>3932.8</v>
      </c>
    </row>
    <row r="499" spans="1:8" ht="36.75" customHeight="1">
      <c r="A499" s="56" t="s">
        <v>348</v>
      </c>
      <c r="B499" s="51"/>
      <c r="C499" s="51"/>
      <c r="D499" s="9" t="s">
        <v>59</v>
      </c>
      <c r="E499" s="2" t="s">
        <v>349</v>
      </c>
      <c r="F499" s="2" t="s">
        <v>97</v>
      </c>
      <c r="G499" s="2" t="s">
        <v>10</v>
      </c>
      <c r="H499" s="1">
        <f>H500</f>
        <v>474.9</v>
      </c>
    </row>
    <row r="500" spans="1:8" ht="28.5" customHeight="1">
      <c r="A500" s="34" t="s">
        <v>98</v>
      </c>
      <c r="B500" s="34"/>
      <c r="C500" s="34"/>
      <c r="D500" s="9" t="s">
        <v>59</v>
      </c>
      <c r="E500" s="2" t="s">
        <v>349</v>
      </c>
      <c r="F500" s="2" t="s">
        <v>99</v>
      </c>
      <c r="G500" s="2" t="s">
        <v>10</v>
      </c>
      <c r="H500" s="1">
        <f>H501</f>
        <v>474.9</v>
      </c>
    </row>
    <row r="501" spans="1:8" ht="15" customHeight="1">
      <c r="A501" s="34" t="s">
        <v>350</v>
      </c>
      <c r="B501" s="24"/>
      <c r="C501" s="24"/>
      <c r="D501" s="9" t="s">
        <v>59</v>
      </c>
      <c r="E501" s="2" t="s">
        <v>349</v>
      </c>
      <c r="F501" s="2" t="s">
        <v>99</v>
      </c>
      <c r="G501" s="2" t="s">
        <v>52</v>
      </c>
      <c r="H501" s="1">
        <v>474.9</v>
      </c>
    </row>
    <row r="502" spans="1:8" ht="60" customHeight="1">
      <c r="A502" s="39" t="s">
        <v>254</v>
      </c>
      <c r="B502" s="39"/>
      <c r="C502" s="39"/>
      <c r="D502" s="9" t="s">
        <v>59</v>
      </c>
      <c r="E502" s="2" t="s">
        <v>205</v>
      </c>
      <c r="F502" s="2" t="s">
        <v>97</v>
      </c>
      <c r="G502" s="2" t="s">
        <v>10</v>
      </c>
      <c r="H502" s="1">
        <f>H503</f>
        <v>634</v>
      </c>
    </row>
    <row r="503" spans="1:8" ht="28.5" customHeight="1">
      <c r="A503" s="34" t="s">
        <v>98</v>
      </c>
      <c r="B503" s="34"/>
      <c r="C503" s="34"/>
      <c r="D503" s="9" t="s">
        <v>59</v>
      </c>
      <c r="E503" s="2" t="s">
        <v>205</v>
      </c>
      <c r="F503" s="2" t="s">
        <v>99</v>
      </c>
      <c r="G503" s="2" t="s">
        <v>10</v>
      </c>
      <c r="H503" s="1">
        <f>H504+H505</f>
        <v>634</v>
      </c>
    </row>
    <row r="504" spans="1:8" ht="27" customHeight="1">
      <c r="A504" s="35" t="s">
        <v>102</v>
      </c>
      <c r="B504" s="35"/>
      <c r="C504" s="35"/>
      <c r="D504" s="9" t="s">
        <v>59</v>
      </c>
      <c r="E504" s="2" t="s">
        <v>205</v>
      </c>
      <c r="F504" s="2" t="s">
        <v>99</v>
      </c>
      <c r="G504" s="2" t="s">
        <v>42</v>
      </c>
      <c r="H504" s="1">
        <v>261.7</v>
      </c>
    </row>
    <row r="505" spans="1:8" ht="15" customHeight="1">
      <c r="A505" s="35" t="s">
        <v>203</v>
      </c>
      <c r="B505" s="35"/>
      <c r="C505" s="35"/>
      <c r="D505" s="9" t="s">
        <v>59</v>
      </c>
      <c r="E505" s="2" t="s">
        <v>205</v>
      </c>
      <c r="F505" s="2" t="s">
        <v>99</v>
      </c>
      <c r="G505" s="2" t="s">
        <v>12</v>
      </c>
      <c r="H505" s="1">
        <v>372.3</v>
      </c>
    </row>
    <row r="506" spans="1:8" ht="70.5" customHeight="1">
      <c r="A506" s="38" t="s">
        <v>100</v>
      </c>
      <c r="B506" s="38"/>
      <c r="C506" s="38"/>
      <c r="D506" s="2" t="s">
        <v>59</v>
      </c>
      <c r="E506" s="2" t="s">
        <v>101</v>
      </c>
      <c r="F506" s="2" t="s">
        <v>97</v>
      </c>
      <c r="G506" s="2" t="s">
        <v>10</v>
      </c>
      <c r="H506" s="1">
        <f>H507</f>
        <v>2823.9</v>
      </c>
    </row>
    <row r="507" spans="1:8" ht="50.25" customHeight="1">
      <c r="A507" s="34" t="s">
        <v>98</v>
      </c>
      <c r="B507" s="34"/>
      <c r="C507" s="34"/>
      <c r="D507" s="2" t="s">
        <v>59</v>
      </c>
      <c r="E507" s="2" t="s">
        <v>101</v>
      </c>
      <c r="F507" s="2" t="s">
        <v>99</v>
      </c>
      <c r="G507" s="2" t="s">
        <v>10</v>
      </c>
      <c r="H507" s="1">
        <f>H508</f>
        <v>2823.9</v>
      </c>
    </row>
    <row r="508" spans="1:8" ht="51.75" customHeight="1">
      <c r="A508" s="34" t="s">
        <v>102</v>
      </c>
      <c r="B508" s="35"/>
      <c r="C508" s="35"/>
      <c r="D508" s="2" t="s">
        <v>59</v>
      </c>
      <c r="E508" s="2" t="s">
        <v>101</v>
      </c>
      <c r="F508" s="2" t="s">
        <v>99</v>
      </c>
      <c r="G508" s="2" t="s">
        <v>42</v>
      </c>
      <c r="H508" s="1">
        <f>2284.4+433.1+349.9-243.5</f>
        <v>2823.9</v>
      </c>
    </row>
    <row r="509" spans="1:8" ht="30" customHeight="1">
      <c r="A509" s="25" t="s">
        <v>288</v>
      </c>
      <c r="B509" s="26"/>
      <c r="C509" s="27"/>
      <c r="D509" s="2" t="s">
        <v>59</v>
      </c>
      <c r="E509" s="2" t="s">
        <v>289</v>
      </c>
      <c r="F509" s="2" t="s">
        <v>97</v>
      </c>
      <c r="G509" s="2" t="s">
        <v>10</v>
      </c>
      <c r="H509" s="1">
        <f>H510</f>
        <v>218.6</v>
      </c>
    </row>
    <row r="510" spans="1:8" ht="44.25" customHeight="1">
      <c r="A510" s="28" t="s">
        <v>517</v>
      </c>
      <c r="B510" s="29"/>
      <c r="C510" s="30"/>
      <c r="D510" s="2" t="s">
        <v>59</v>
      </c>
      <c r="E510" s="2" t="s">
        <v>519</v>
      </c>
      <c r="F510" s="2" t="s">
        <v>97</v>
      </c>
      <c r="G510" s="2" t="s">
        <v>10</v>
      </c>
      <c r="H510" s="1">
        <f>H511</f>
        <v>218.6</v>
      </c>
    </row>
    <row r="511" spans="1:8" ht="9" customHeight="1" hidden="1">
      <c r="A511" s="31" t="s">
        <v>331</v>
      </c>
      <c r="B511" s="32"/>
      <c r="C511" s="33"/>
      <c r="D511" s="2" t="s">
        <v>59</v>
      </c>
      <c r="E511" s="2" t="s">
        <v>519</v>
      </c>
      <c r="F511" s="2" t="s">
        <v>463</v>
      </c>
      <c r="G511" s="2" t="s">
        <v>10</v>
      </c>
      <c r="H511" s="1">
        <f>H512</f>
        <v>218.6</v>
      </c>
    </row>
    <row r="512" spans="1:8" ht="53.25" customHeight="1">
      <c r="A512" s="31" t="s">
        <v>518</v>
      </c>
      <c r="B512" s="32"/>
      <c r="C512" s="33"/>
      <c r="D512" s="2" t="s">
        <v>59</v>
      </c>
      <c r="E512" s="2" t="s">
        <v>519</v>
      </c>
      <c r="F512" s="2" t="s">
        <v>463</v>
      </c>
      <c r="G512" s="2" t="s">
        <v>520</v>
      </c>
      <c r="H512" s="1">
        <v>218.6</v>
      </c>
    </row>
    <row r="513" spans="1:8" ht="27.75" customHeight="1">
      <c r="A513" s="36" t="s">
        <v>163</v>
      </c>
      <c r="B513" s="37"/>
      <c r="C513" s="37"/>
      <c r="D513" s="2" t="s">
        <v>59</v>
      </c>
      <c r="E513" s="2" t="s">
        <v>170</v>
      </c>
      <c r="F513" s="2" t="s">
        <v>97</v>
      </c>
      <c r="G513" s="2" t="s">
        <v>10</v>
      </c>
      <c r="H513" s="1">
        <f>H517+H520+H514</f>
        <v>180.8</v>
      </c>
    </row>
    <row r="514" spans="1:8" ht="74.25" customHeight="1">
      <c r="A514" s="38" t="s">
        <v>193</v>
      </c>
      <c r="B514" s="39"/>
      <c r="C514" s="39"/>
      <c r="D514" s="2" t="s">
        <v>59</v>
      </c>
      <c r="E514" s="9" t="s">
        <v>194</v>
      </c>
      <c r="F514" s="9" t="s">
        <v>97</v>
      </c>
      <c r="G514" s="2" t="s">
        <v>10</v>
      </c>
      <c r="H514" s="1">
        <f>H515</f>
        <v>27.3</v>
      </c>
    </row>
    <row r="515" spans="1:8" ht="50.25" customHeight="1">
      <c r="A515" s="34" t="s">
        <v>243</v>
      </c>
      <c r="B515" s="35"/>
      <c r="C515" s="35"/>
      <c r="D515" s="2" t="s">
        <v>59</v>
      </c>
      <c r="E515" s="9" t="s">
        <v>194</v>
      </c>
      <c r="F515" s="9" t="s">
        <v>195</v>
      </c>
      <c r="G515" s="2" t="s">
        <v>10</v>
      </c>
      <c r="H515" s="1">
        <f>H516</f>
        <v>27.3</v>
      </c>
    </row>
    <row r="516" spans="1:8" ht="55.5" customHeight="1">
      <c r="A516" s="34" t="s">
        <v>244</v>
      </c>
      <c r="B516" s="35"/>
      <c r="C516" s="35"/>
      <c r="D516" s="2" t="s">
        <v>59</v>
      </c>
      <c r="E516" s="9" t="s">
        <v>194</v>
      </c>
      <c r="F516" s="9" t="s">
        <v>195</v>
      </c>
      <c r="G516" s="2" t="s">
        <v>40</v>
      </c>
      <c r="H516" s="1">
        <v>27.3</v>
      </c>
    </row>
    <row r="517" spans="1:8" ht="53.25" customHeight="1">
      <c r="A517" s="53" t="s">
        <v>275</v>
      </c>
      <c r="B517" s="51"/>
      <c r="C517" s="51"/>
      <c r="D517" s="2" t="s">
        <v>59</v>
      </c>
      <c r="E517" s="2" t="s">
        <v>276</v>
      </c>
      <c r="F517" s="2" t="s">
        <v>97</v>
      </c>
      <c r="G517" s="2" t="s">
        <v>10</v>
      </c>
      <c r="H517" s="1">
        <f>H518</f>
        <v>14</v>
      </c>
    </row>
    <row r="518" spans="1:8" ht="39" customHeight="1">
      <c r="A518" s="34" t="s">
        <v>237</v>
      </c>
      <c r="B518" s="50"/>
      <c r="C518" s="50"/>
      <c r="D518" s="2" t="s">
        <v>59</v>
      </c>
      <c r="E518" s="2" t="s">
        <v>276</v>
      </c>
      <c r="F518" s="2" t="s">
        <v>235</v>
      </c>
      <c r="G518" s="2" t="s">
        <v>10</v>
      </c>
      <c r="H518" s="1">
        <f>H519</f>
        <v>14</v>
      </c>
    </row>
    <row r="519" spans="1:8" ht="65.25" customHeight="1">
      <c r="A519" s="34" t="s">
        <v>113</v>
      </c>
      <c r="B519" s="24"/>
      <c r="C519" s="24"/>
      <c r="D519" s="2" t="s">
        <v>59</v>
      </c>
      <c r="E519" s="2" t="s">
        <v>276</v>
      </c>
      <c r="F519" s="2" t="s">
        <v>235</v>
      </c>
      <c r="G519" s="2" t="s">
        <v>116</v>
      </c>
      <c r="H519" s="1">
        <v>14</v>
      </c>
    </row>
    <row r="520" spans="1:8" ht="26.25" customHeight="1">
      <c r="A520" s="53" t="s">
        <v>196</v>
      </c>
      <c r="B520" s="56"/>
      <c r="C520" s="56"/>
      <c r="D520" s="2" t="s">
        <v>59</v>
      </c>
      <c r="E520" s="2" t="s">
        <v>199</v>
      </c>
      <c r="F520" s="2" t="s">
        <v>97</v>
      </c>
      <c r="G520" s="2" t="s">
        <v>10</v>
      </c>
      <c r="H520" s="1">
        <f>H521</f>
        <v>139.5</v>
      </c>
    </row>
    <row r="521" spans="1:8" ht="80.25" customHeight="1">
      <c r="A521" s="34" t="s">
        <v>237</v>
      </c>
      <c r="B521" s="35"/>
      <c r="C521" s="35"/>
      <c r="D521" s="2" t="s">
        <v>59</v>
      </c>
      <c r="E521" s="2" t="s">
        <v>199</v>
      </c>
      <c r="F521" s="2" t="s">
        <v>235</v>
      </c>
      <c r="G521" s="2" t="s">
        <v>10</v>
      </c>
      <c r="H521" s="1">
        <f>H522</f>
        <v>139.5</v>
      </c>
    </row>
    <row r="522" spans="1:8" ht="31.5" customHeight="1">
      <c r="A522" s="34" t="s">
        <v>236</v>
      </c>
      <c r="B522" s="35"/>
      <c r="C522" s="35"/>
      <c r="D522" s="2" t="s">
        <v>59</v>
      </c>
      <c r="E522" s="2" t="s">
        <v>199</v>
      </c>
      <c r="F522" s="2" t="s">
        <v>235</v>
      </c>
      <c r="G522" s="2" t="s">
        <v>39</v>
      </c>
      <c r="H522" s="1">
        <v>139.5</v>
      </c>
    </row>
    <row r="523" spans="1:8" ht="51.75" customHeight="1">
      <c r="A523" s="36" t="s">
        <v>178</v>
      </c>
      <c r="B523" s="35"/>
      <c r="C523" s="35"/>
      <c r="D523" s="2" t="s">
        <v>59</v>
      </c>
      <c r="E523" s="2" t="s">
        <v>179</v>
      </c>
      <c r="F523" s="2" t="s">
        <v>97</v>
      </c>
      <c r="G523" s="2" t="s">
        <v>10</v>
      </c>
      <c r="H523" s="1">
        <f>H524</f>
        <v>0</v>
      </c>
    </row>
    <row r="524" spans="1:8" ht="49.5" customHeight="1">
      <c r="A524" s="38" t="s">
        <v>295</v>
      </c>
      <c r="B524" s="39"/>
      <c r="C524" s="39"/>
      <c r="D524" s="2" t="s">
        <v>59</v>
      </c>
      <c r="E524" s="2" t="s">
        <v>297</v>
      </c>
      <c r="F524" s="2" t="s">
        <v>97</v>
      </c>
      <c r="G524" s="2" t="s">
        <v>10</v>
      </c>
      <c r="H524" s="1">
        <f>H525</f>
        <v>0</v>
      </c>
    </row>
    <row r="525" spans="1:8" ht="51.75" customHeight="1">
      <c r="A525" s="44" t="s">
        <v>58</v>
      </c>
      <c r="B525" s="52"/>
      <c r="C525" s="52"/>
      <c r="D525" s="2" t="s">
        <v>59</v>
      </c>
      <c r="E525" s="2" t="s">
        <v>297</v>
      </c>
      <c r="F525" s="2" t="s">
        <v>298</v>
      </c>
      <c r="G525" s="2" t="s">
        <v>10</v>
      </c>
      <c r="H525" s="1">
        <f>H526</f>
        <v>0</v>
      </c>
    </row>
    <row r="526" spans="1:8" ht="51.75" customHeight="1">
      <c r="A526" s="34" t="s">
        <v>296</v>
      </c>
      <c r="B526" s="35"/>
      <c r="C526" s="35"/>
      <c r="D526" s="2" t="s">
        <v>59</v>
      </c>
      <c r="E526" s="2" t="s">
        <v>297</v>
      </c>
      <c r="F526" s="2" t="s">
        <v>298</v>
      </c>
      <c r="G526" s="2" t="s">
        <v>299</v>
      </c>
      <c r="H526" s="1">
        <v>0</v>
      </c>
    </row>
    <row r="527" spans="1:8" ht="51.75" customHeight="1">
      <c r="A527" s="36" t="s">
        <v>22</v>
      </c>
      <c r="B527" s="43"/>
      <c r="C527" s="43"/>
      <c r="D527" s="2" t="s">
        <v>59</v>
      </c>
      <c r="E527" s="2" t="s">
        <v>61</v>
      </c>
      <c r="F527" s="2" t="s">
        <v>97</v>
      </c>
      <c r="G527" s="2" t="s">
        <v>10</v>
      </c>
      <c r="H527" s="1">
        <f>H528</f>
        <v>4074</v>
      </c>
    </row>
    <row r="528" spans="1:8" ht="51.75" customHeight="1">
      <c r="A528" s="38" t="s">
        <v>24</v>
      </c>
      <c r="B528" s="39"/>
      <c r="C528" s="39"/>
      <c r="D528" s="2" t="s">
        <v>59</v>
      </c>
      <c r="E528" s="2" t="s">
        <v>109</v>
      </c>
      <c r="F528" s="2" t="s">
        <v>97</v>
      </c>
      <c r="G528" s="2" t="s">
        <v>10</v>
      </c>
      <c r="H528" s="1">
        <f>H529+H531</f>
        <v>4074</v>
      </c>
    </row>
    <row r="529" spans="1:8" ht="51.75" customHeight="1">
      <c r="A529" s="34" t="s">
        <v>110</v>
      </c>
      <c r="B529" s="35"/>
      <c r="C529" s="35"/>
      <c r="D529" s="2" t="s">
        <v>59</v>
      </c>
      <c r="E529" s="2" t="s">
        <v>109</v>
      </c>
      <c r="F529" s="2" t="s">
        <v>111</v>
      </c>
      <c r="G529" s="2" t="s">
        <v>10</v>
      </c>
      <c r="H529" s="1">
        <f>H530</f>
        <v>0</v>
      </c>
    </row>
    <row r="530" spans="1:8" ht="26.25" customHeight="1">
      <c r="A530" s="34" t="s">
        <v>112</v>
      </c>
      <c r="B530" s="35"/>
      <c r="C530" s="35"/>
      <c r="D530" s="2" t="s">
        <v>59</v>
      </c>
      <c r="E530" s="2" t="s">
        <v>109</v>
      </c>
      <c r="F530" s="2" t="s">
        <v>111</v>
      </c>
      <c r="G530" s="2" t="s">
        <v>44</v>
      </c>
      <c r="H530" s="1">
        <v>0</v>
      </c>
    </row>
    <row r="531" spans="1:8" ht="53.25" customHeight="1">
      <c r="A531" s="31" t="s">
        <v>497</v>
      </c>
      <c r="B531" s="32"/>
      <c r="C531" s="33"/>
      <c r="D531" s="2" t="s">
        <v>59</v>
      </c>
      <c r="E531" s="2" t="s">
        <v>109</v>
      </c>
      <c r="F531" s="2" t="s">
        <v>498</v>
      </c>
      <c r="G531" s="2" t="s">
        <v>10</v>
      </c>
      <c r="H531" s="1">
        <f>H532+H533+H534+H535+H536</f>
        <v>4074</v>
      </c>
    </row>
    <row r="532" spans="1:8" ht="54.75" customHeight="1">
      <c r="A532" s="31" t="s">
        <v>499</v>
      </c>
      <c r="B532" s="32"/>
      <c r="C532" s="33"/>
      <c r="D532" s="2" t="s">
        <v>59</v>
      </c>
      <c r="E532" s="2" t="s">
        <v>109</v>
      </c>
      <c r="F532" s="2" t="s">
        <v>498</v>
      </c>
      <c r="G532" s="2" t="s">
        <v>44</v>
      </c>
      <c r="H532" s="1">
        <v>564</v>
      </c>
    </row>
    <row r="533" spans="1:8" ht="42.75" customHeight="1">
      <c r="A533" s="31" t="s">
        <v>501</v>
      </c>
      <c r="B533" s="32"/>
      <c r="C533" s="33"/>
      <c r="D533" s="2" t="s">
        <v>59</v>
      </c>
      <c r="E533" s="2" t="s">
        <v>109</v>
      </c>
      <c r="F533" s="2" t="s">
        <v>498</v>
      </c>
      <c r="G533" s="2" t="s">
        <v>502</v>
      </c>
      <c r="H533" s="1">
        <v>1160</v>
      </c>
    </row>
    <row r="534" spans="1:8" ht="49.5" customHeight="1">
      <c r="A534" s="31" t="s">
        <v>503</v>
      </c>
      <c r="B534" s="32"/>
      <c r="C534" s="33"/>
      <c r="D534" s="2" t="s">
        <v>59</v>
      </c>
      <c r="E534" s="2" t="s">
        <v>109</v>
      </c>
      <c r="F534" s="2" t="s">
        <v>498</v>
      </c>
      <c r="G534" s="2" t="s">
        <v>504</v>
      </c>
      <c r="H534" s="1">
        <v>1238</v>
      </c>
    </row>
    <row r="535" spans="1:8" ht="29.25" customHeight="1">
      <c r="A535" s="31" t="s">
        <v>505</v>
      </c>
      <c r="B535" s="32"/>
      <c r="C535" s="33"/>
      <c r="D535" s="2" t="s">
        <v>59</v>
      </c>
      <c r="E535" s="2" t="s">
        <v>109</v>
      </c>
      <c r="F535" s="2" t="s">
        <v>498</v>
      </c>
      <c r="G535" s="2" t="s">
        <v>506</v>
      </c>
      <c r="H535" s="1">
        <v>587</v>
      </c>
    </row>
    <row r="536" spans="1:8" ht="44.25" customHeight="1">
      <c r="A536" s="31" t="s">
        <v>507</v>
      </c>
      <c r="B536" s="32"/>
      <c r="C536" s="33"/>
      <c r="D536" s="2" t="s">
        <v>59</v>
      </c>
      <c r="E536" s="2" t="s">
        <v>109</v>
      </c>
      <c r="F536" s="2" t="s">
        <v>498</v>
      </c>
      <c r="G536" s="2" t="s">
        <v>508</v>
      </c>
      <c r="H536" s="1">
        <v>525</v>
      </c>
    </row>
    <row r="537" spans="1:8" ht="45.75" customHeight="1">
      <c r="A537" s="36" t="s">
        <v>122</v>
      </c>
      <c r="B537" s="37"/>
      <c r="C537" s="37"/>
      <c r="D537" s="2" t="s">
        <v>59</v>
      </c>
      <c r="E537" s="2" t="s">
        <v>123</v>
      </c>
      <c r="F537" s="2" t="s">
        <v>97</v>
      </c>
      <c r="G537" s="2" t="s">
        <v>10</v>
      </c>
      <c r="H537" s="1">
        <f>H538</f>
        <v>4484</v>
      </c>
    </row>
    <row r="538" spans="1:8" ht="15.75" customHeight="1">
      <c r="A538" s="53" t="s">
        <v>124</v>
      </c>
      <c r="B538" s="51"/>
      <c r="C538" s="51"/>
      <c r="D538" s="2" t="s">
        <v>59</v>
      </c>
      <c r="E538" s="2" t="s">
        <v>125</v>
      </c>
      <c r="F538" s="2" t="s">
        <v>97</v>
      </c>
      <c r="G538" s="2" t="s">
        <v>10</v>
      </c>
      <c r="H538" s="1">
        <f>H539</f>
        <v>4484</v>
      </c>
    </row>
    <row r="539" spans="1:8" ht="54.75" customHeight="1">
      <c r="A539" s="34" t="s">
        <v>130</v>
      </c>
      <c r="B539" s="50"/>
      <c r="C539" s="50"/>
      <c r="D539" s="2" t="s">
        <v>59</v>
      </c>
      <c r="E539" s="2" t="s">
        <v>125</v>
      </c>
      <c r="F539" s="2" t="s">
        <v>131</v>
      </c>
      <c r="G539" s="2" t="s">
        <v>10</v>
      </c>
      <c r="H539" s="1">
        <f>H540</f>
        <v>4484</v>
      </c>
    </row>
    <row r="540" spans="1:8" ht="42.75" customHeight="1">
      <c r="A540" s="34" t="s">
        <v>113</v>
      </c>
      <c r="B540" s="35"/>
      <c r="C540" s="35"/>
      <c r="D540" s="2" t="s">
        <v>59</v>
      </c>
      <c r="E540" s="2" t="s">
        <v>125</v>
      </c>
      <c r="F540" s="2" t="s">
        <v>131</v>
      </c>
      <c r="G540" s="2" t="s">
        <v>116</v>
      </c>
      <c r="H540" s="1">
        <f>4284+200</f>
        <v>4484</v>
      </c>
    </row>
    <row r="541" spans="1:8" ht="14.25" customHeight="1">
      <c r="A541" s="36" t="s">
        <v>127</v>
      </c>
      <c r="B541" s="37"/>
      <c r="C541" s="37"/>
      <c r="D541" s="2" t="s">
        <v>59</v>
      </c>
      <c r="E541" s="2" t="s">
        <v>53</v>
      </c>
      <c r="F541" s="2" t="s">
        <v>97</v>
      </c>
      <c r="G541" s="2" t="s">
        <v>10</v>
      </c>
      <c r="H541" s="1">
        <f>H542</f>
        <v>60</v>
      </c>
    </row>
    <row r="542" spans="1:8" ht="16.5" customHeight="1">
      <c r="A542" s="39" t="s">
        <v>132</v>
      </c>
      <c r="B542" s="39"/>
      <c r="C542" s="39"/>
      <c r="D542" s="2" t="s">
        <v>59</v>
      </c>
      <c r="E542" s="2" t="s">
        <v>133</v>
      </c>
      <c r="F542" s="2" t="s">
        <v>97</v>
      </c>
      <c r="G542" s="2" t="s">
        <v>10</v>
      </c>
      <c r="H542" s="1">
        <f>H543</f>
        <v>60</v>
      </c>
    </row>
    <row r="543" spans="1:8" ht="44.25" customHeight="1">
      <c r="A543" s="34" t="s">
        <v>352</v>
      </c>
      <c r="B543" s="35"/>
      <c r="C543" s="35"/>
      <c r="D543" s="2" t="s">
        <v>59</v>
      </c>
      <c r="E543" s="2" t="s">
        <v>133</v>
      </c>
      <c r="F543" s="2" t="s">
        <v>136</v>
      </c>
      <c r="G543" s="2" t="s">
        <v>10</v>
      </c>
      <c r="H543" s="1">
        <f>H544</f>
        <v>60</v>
      </c>
    </row>
    <row r="544" spans="1:8" ht="58.5" customHeight="1">
      <c r="A544" s="34" t="s">
        <v>521</v>
      </c>
      <c r="B544" s="35"/>
      <c r="C544" s="35"/>
      <c r="D544" s="2" t="s">
        <v>59</v>
      </c>
      <c r="E544" s="2" t="s">
        <v>133</v>
      </c>
      <c r="F544" s="2" t="s">
        <v>136</v>
      </c>
      <c r="G544" s="2" t="s">
        <v>357</v>
      </c>
      <c r="H544" s="1">
        <v>60</v>
      </c>
    </row>
    <row r="545" spans="1:8" ht="48.75" customHeight="1">
      <c r="A545" s="36" t="s">
        <v>17</v>
      </c>
      <c r="B545" s="36"/>
      <c r="C545" s="36"/>
      <c r="D545" s="2" t="s">
        <v>59</v>
      </c>
      <c r="E545" s="9" t="s">
        <v>89</v>
      </c>
      <c r="F545" s="2" t="s">
        <v>97</v>
      </c>
      <c r="G545" s="2" t="s">
        <v>10</v>
      </c>
      <c r="H545" s="1">
        <f>H546</f>
        <v>50</v>
      </c>
    </row>
    <row r="546" spans="1:8" ht="48.75" customHeight="1">
      <c r="A546" s="38" t="s">
        <v>103</v>
      </c>
      <c r="B546" s="38"/>
      <c r="C546" s="38"/>
      <c r="D546" s="2" t="s">
        <v>59</v>
      </c>
      <c r="E546" s="2" t="s">
        <v>108</v>
      </c>
      <c r="F546" s="9" t="s">
        <v>97</v>
      </c>
      <c r="G546" s="9" t="s">
        <v>10</v>
      </c>
      <c r="H546" s="1">
        <f>H547</f>
        <v>50</v>
      </c>
    </row>
    <row r="547" spans="1:8" ht="82.5" customHeight="1">
      <c r="A547" s="34" t="s">
        <v>104</v>
      </c>
      <c r="B547" s="35"/>
      <c r="C547" s="35"/>
      <c r="D547" s="2" t="s">
        <v>59</v>
      </c>
      <c r="E547" s="2" t="s">
        <v>108</v>
      </c>
      <c r="F547" s="9" t="s">
        <v>105</v>
      </c>
      <c r="G547" s="9" t="s">
        <v>10</v>
      </c>
      <c r="H547" s="1">
        <f>H548</f>
        <v>50</v>
      </c>
    </row>
    <row r="548" spans="1:8" ht="82.5" customHeight="1">
      <c r="A548" s="34" t="s">
        <v>106</v>
      </c>
      <c r="B548" s="35"/>
      <c r="C548" s="35"/>
      <c r="D548" s="2" t="s">
        <v>59</v>
      </c>
      <c r="E548" s="2" t="s">
        <v>108</v>
      </c>
      <c r="F548" s="9" t="s">
        <v>105</v>
      </c>
      <c r="G548" s="9" t="s">
        <v>107</v>
      </c>
      <c r="H548" s="1">
        <v>50</v>
      </c>
    </row>
    <row r="549" spans="1:8" ht="82.5" customHeight="1">
      <c r="A549" s="58" t="s">
        <v>263</v>
      </c>
      <c r="B549" s="58"/>
      <c r="C549" s="58"/>
      <c r="D549" s="13" t="s">
        <v>62</v>
      </c>
      <c r="E549" s="2"/>
      <c r="F549" s="2"/>
      <c r="G549" s="2"/>
      <c r="H549" s="14">
        <f>H580+H576+H566+H550+H593+H597+H562</f>
        <v>23856.4</v>
      </c>
    </row>
    <row r="550" spans="1:8" ht="26.25" customHeight="1">
      <c r="A550" s="76" t="s">
        <v>202</v>
      </c>
      <c r="B550" s="50"/>
      <c r="C550" s="50"/>
      <c r="D550" s="18" t="s">
        <v>62</v>
      </c>
      <c r="E550" s="2" t="s">
        <v>11</v>
      </c>
      <c r="F550" s="2" t="s">
        <v>97</v>
      </c>
      <c r="G550" s="2" t="s">
        <v>10</v>
      </c>
      <c r="H550" s="19">
        <f>H552+H555+H559</f>
        <v>6057.5</v>
      </c>
    </row>
    <row r="551" spans="1:8" ht="72" customHeight="1">
      <c r="A551" s="35" t="s">
        <v>254</v>
      </c>
      <c r="B551" s="35"/>
      <c r="C551" s="35"/>
      <c r="D551" s="9" t="s">
        <v>62</v>
      </c>
      <c r="E551" s="2" t="s">
        <v>205</v>
      </c>
      <c r="F551" s="2" t="s">
        <v>97</v>
      </c>
      <c r="G551" s="2" t="s">
        <v>10</v>
      </c>
      <c r="H551" s="1">
        <f>H556</f>
        <v>780.3</v>
      </c>
    </row>
    <row r="552" spans="1:8" ht="75.75" customHeight="1">
      <c r="A552" s="56" t="s">
        <v>348</v>
      </c>
      <c r="B552" s="51"/>
      <c r="C552" s="51"/>
      <c r="D552" s="9" t="s">
        <v>62</v>
      </c>
      <c r="E552" s="2" t="s">
        <v>349</v>
      </c>
      <c r="F552" s="2" t="s">
        <v>97</v>
      </c>
      <c r="G552" s="2" t="s">
        <v>10</v>
      </c>
      <c r="H552" s="1">
        <f>H553</f>
        <v>624.3</v>
      </c>
    </row>
    <row r="553" spans="1:8" ht="28.5" customHeight="1">
      <c r="A553" s="34" t="s">
        <v>98</v>
      </c>
      <c r="B553" s="34"/>
      <c r="C553" s="34"/>
      <c r="D553" s="9" t="s">
        <v>62</v>
      </c>
      <c r="E553" s="2" t="s">
        <v>349</v>
      </c>
      <c r="F553" s="2" t="s">
        <v>99</v>
      </c>
      <c r="G553" s="2" t="s">
        <v>10</v>
      </c>
      <c r="H553" s="1">
        <f>H554</f>
        <v>624.3</v>
      </c>
    </row>
    <row r="554" spans="1:8" ht="18.75" customHeight="1">
      <c r="A554" s="34" t="s">
        <v>350</v>
      </c>
      <c r="B554" s="24"/>
      <c r="C554" s="24"/>
      <c r="D554" s="9" t="s">
        <v>62</v>
      </c>
      <c r="E554" s="2" t="s">
        <v>349</v>
      </c>
      <c r="F554" s="2" t="s">
        <v>99</v>
      </c>
      <c r="G554" s="2" t="s">
        <v>52</v>
      </c>
      <c r="H554" s="1">
        <v>624.3</v>
      </c>
    </row>
    <row r="555" spans="1:8" ht="52.5" customHeight="1">
      <c r="A555" s="39" t="s">
        <v>254</v>
      </c>
      <c r="B555" s="39"/>
      <c r="C555" s="39"/>
      <c r="D555" s="9" t="s">
        <v>62</v>
      </c>
      <c r="E555" s="2" t="s">
        <v>205</v>
      </c>
      <c r="F555" s="2" t="s">
        <v>97</v>
      </c>
      <c r="G555" s="2" t="s">
        <v>10</v>
      </c>
      <c r="H555" s="1">
        <f>H556</f>
        <v>780.3</v>
      </c>
    </row>
    <row r="556" spans="1:8" ht="27" customHeight="1">
      <c r="A556" s="35" t="s">
        <v>98</v>
      </c>
      <c r="B556" s="35"/>
      <c r="C556" s="35"/>
      <c r="D556" s="9" t="s">
        <v>62</v>
      </c>
      <c r="E556" s="2" t="s">
        <v>205</v>
      </c>
      <c r="F556" s="2" t="s">
        <v>99</v>
      </c>
      <c r="G556" s="2" t="s">
        <v>10</v>
      </c>
      <c r="H556" s="1">
        <f>H557+H558</f>
        <v>780.3</v>
      </c>
    </row>
    <row r="557" spans="1:8" ht="28.5" customHeight="1">
      <c r="A557" s="35" t="s">
        <v>102</v>
      </c>
      <c r="B557" s="35"/>
      <c r="C557" s="35"/>
      <c r="D557" s="9" t="s">
        <v>62</v>
      </c>
      <c r="E557" s="2" t="s">
        <v>205</v>
      </c>
      <c r="F557" s="2" t="s">
        <v>99</v>
      </c>
      <c r="G557" s="2" t="s">
        <v>42</v>
      </c>
      <c r="H557" s="1">
        <v>298.8</v>
      </c>
    </row>
    <row r="558" spans="1:8" ht="57" customHeight="1">
      <c r="A558" s="35" t="s">
        <v>203</v>
      </c>
      <c r="B558" s="35"/>
      <c r="C558" s="35"/>
      <c r="D558" s="9" t="s">
        <v>62</v>
      </c>
      <c r="E558" s="2" t="s">
        <v>205</v>
      </c>
      <c r="F558" s="2" t="s">
        <v>99</v>
      </c>
      <c r="G558" s="2" t="s">
        <v>12</v>
      </c>
      <c r="H558" s="1">
        <v>481.5</v>
      </c>
    </row>
    <row r="559" spans="1:8" ht="65.25" customHeight="1">
      <c r="A559" s="38" t="s">
        <v>100</v>
      </c>
      <c r="B559" s="38"/>
      <c r="C559" s="38"/>
      <c r="D559" s="2" t="s">
        <v>62</v>
      </c>
      <c r="E559" s="2" t="s">
        <v>101</v>
      </c>
      <c r="F559" s="2" t="s">
        <v>97</v>
      </c>
      <c r="G559" s="2" t="s">
        <v>10</v>
      </c>
      <c r="H559" s="1">
        <f>H560</f>
        <v>4652.9</v>
      </c>
    </row>
    <row r="560" spans="1:8" ht="40.5" customHeight="1">
      <c r="A560" s="34" t="s">
        <v>98</v>
      </c>
      <c r="B560" s="34"/>
      <c r="C560" s="34"/>
      <c r="D560" s="2" t="s">
        <v>62</v>
      </c>
      <c r="E560" s="2" t="s">
        <v>101</v>
      </c>
      <c r="F560" s="2" t="s">
        <v>99</v>
      </c>
      <c r="G560" s="2" t="s">
        <v>10</v>
      </c>
      <c r="H560" s="1">
        <f>H561</f>
        <v>4652.9</v>
      </c>
    </row>
    <row r="561" spans="1:8" ht="52.5" customHeight="1">
      <c r="A561" s="34" t="s">
        <v>102</v>
      </c>
      <c r="B561" s="35"/>
      <c r="C561" s="35"/>
      <c r="D561" s="2" t="s">
        <v>62</v>
      </c>
      <c r="E561" s="2" t="s">
        <v>101</v>
      </c>
      <c r="F561" s="2" t="s">
        <v>99</v>
      </c>
      <c r="G561" s="2" t="s">
        <v>42</v>
      </c>
      <c r="H561" s="1">
        <f>4797.7+220.5-365.3</f>
        <v>4652.9</v>
      </c>
    </row>
    <row r="562" spans="1:8" ht="25.5" customHeight="1">
      <c r="A562" s="25" t="s">
        <v>288</v>
      </c>
      <c r="B562" s="26"/>
      <c r="C562" s="27"/>
      <c r="D562" s="2" t="s">
        <v>62</v>
      </c>
      <c r="E562" s="2" t="s">
        <v>289</v>
      </c>
      <c r="F562" s="2" t="s">
        <v>97</v>
      </c>
      <c r="G562" s="2" t="s">
        <v>10</v>
      </c>
      <c r="H562" s="1">
        <f>H563</f>
        <v>340.5</v>
      </c>
    </row>
    <row r="563" spans="1:8" ht="25.5" customHeight="1">
      <c r="A563" s="28" t="s">
        <v>517</v>
      </c>
      <c r="B563" s="29"/>
      <c r="C563" s="30"/>
      <c r="D563" s="2" t="s">
        <v>62</v>
      </c>
      <c r="E563" s="2" t="s">
        <v>519</v>
      </c>
      <c r="F563" s="2" t="s">
        <v>97</v>
      </c>
      <c r="G563" s="2" t="s">
        <v>10</v>
      </c>
      <c r="H563" s="1">
        <f>H564</f>
        <v>340.5</v>
      </c>
    </row>
    <row r="564" spans="1:8" ht="25.5" customHeight="1">
      <c r="A564" s="31" t="s">
        <v>331</v>
      </c>
      <c r="B564" s="32"/>
      <c r="C564" s="33"/>
      <c r="D564" s="2" t="s">
        <v>62</v>
      </c>
      <c r="E564" s="2" t="s">
        <v>519</v>
      </c>
      <c r="F564" s="2" t="s">
        <v>463</v>
      </c>
      <c r="G564" s="2" t="s">
        <v>10</v>
      </c>
      <c r="H564" s="1">
        <f>H565</f>
        <v>340.5</v>
      </c>
    </row>
    <row r="565" spans="1:8" ht="25.5" customHeight="1">
      <c r="A565" s="31" t="s">
        <v>518</v>
      </c>
      <c r="B565" s="32"/>
      <c r="C565" s="33"/>
      <c r="D565" s="2" t="s">
        <v>62</v>
      </c>
      <c r="E565" s="2" t="s">
        <v>519</v>
      </c>
      <c r="F565" s="2" t="s">
        <v>463</v>
      </c>
      <c r="G565" s="2" t="s">
        <v>520</v>
      </c>
      <c r="H565" s="1">
        <v>340.5</v>
      </c>
    </row>
    <row r="566" spans="1:8" ht="83.25" customHeight="1">
      <c r="A566" s="36" t="s">
        <v>163</v>
      </c>
      <c r="B566" s="37"/>
      <c r="C566" s="37"/>
      <c r="D566" s="2" t="s">
        <v>62</v>
      </c>
      <c r="E566" s="2" t="s">
        <v>170</v>
      </c>
      <c r="F566" s="2" t="s">
        <v>97</v>
      </c>
      <c r="G566" s="2" t="s">
        <v>10</v>
      </c>
      <c r="H566" s="1">
        <f>H570+H573+H567</f>
        <v>383.4</v>
      </c>
    </row>
    <row r="567" spans="1:8" ht="55.5" customHeight="1">
      <c r="A567" s="38" t="s">
        <v>193</v>
      </c>
      <c r="B567" s="39"/>
      <c r="C567" s="39"/>
      <c r="D567" s="2" t="s">
        <v>62</v>
      </c>
      <c r="E567" s="9" t="s">
        <v>194</v>
      </c>
      <c r="F567" s="9" t="s">
        <v>97</v>
      </c>
      <c r="G567" s="2" t="s">
        <v>10</v>
      </c>
      <c r="H567" s="1">
        <f>H568</f>
        <v>69</v>
      </c>
    </row>
    <row r="568" spans="1:8" ht="62.25" customHeight="1">
      <c r="A568" s="34" t="s">
        <v>243</v>
      </c>
      <c r="B568" s="35"/>
      <c r="C568" s="35"/>
      <c r="D568" s="2" t="s">
        <v>62</v>
      </c>
      <c r="E568" s="9" t="s">
        <v>194</v>
      </c>
      <c r="F568" s="9" t="s">
        <v>195</v>
      </c>
      <c r="G568" s="2" t="s">
        <v>10</v>
      </c>
      <c r="H568" s="1">
        <f>H569</f>
        <v>69</v>
      </c>
    </row>
    <row r="569" spans="1:8" ht="66" customHeight="1">
      <c r="A569" s="34" t="s">
        <v>244</v>
      </c>
      <c r="B569" s="35"/>
      <c r="C569" s="35"/>
      <c r="D569" s="2" t="s">
        <v>62</v>
      </c>
      <c r="E569" s="9" t="s">
        <v>194</v>
      </c>
      <c r="F569" s="9" t="s">
        <v>195</v>
      </c>
      <c r="G569" s="2" t="s">
        <v>40</v>
      </c>
      <c r="H569" s="1">
        <v>69</v>
      </c>
    </row>
    <row r="570" spans="1:8" ht="62.25" customHeight="1">
      <c r="A570" s="53" t="s">
        <v>275</v>
      </c>
      <c r="B570" s="51"/>
      <c r="C570" s="51"/>
      <c r="D570" s="2" t="s">
        <v>62</v>
      </c>
      <c r="E570" s="2" t="s">
        <v>276</v>
      </c>
      <c r="F570" s="2" t="s">
        <v>97</v>
      </c>
      <c r="G570" s="2" t="s">
        <v>10</v>
      </c>
      <c r="H570" s="1">
        <f>H571</f>
        <v>35.4</v>
      </c>
    </row>
    <row r="571" spans="1:8" ht="40.5" customHeight="1">
      <c r="A571" s="34" t="s">
        <v>237</v>
      </c>
      <c r="B571" s="50"/>
      <c r="C571" s="50"/>
      <c r="D571" s="2" t="s">
        <v>62</v>
      </c>
      <c r="E571" s="2" t="s">
        <v>276</v>
      </c>
      <c r="F571" s="2" t="s">
        <v>235</v>
      </c>
      <c r="G571" s="2" t="s">
        <v>10</v>
      </c>
      <c r="H571" s="1">
        <f>H572</f>
        <v>35.4</v>
      </c>
    </row>
    <row r="572" spans="1:8" ht="27" customHeight="1">
      <c r="A572" s="34" t="s">
        <v>113</v>
      </c>
      <c r="B572" s="24"/>
      <c r="C572" s="24"/>
      <c r="D572" s="2" t="s">
        <v>62</v>
      </c>
      <c r="E572" s="2" t="s">
        <v>276</v>
      </c>
      <c r="F572" s="2" t="s">
        <v>235</v>
      </c>
      <c r="G572" s="2" t="s">
        <v>116</v>
      </c>
      <c r="H572" s="1">
        <v>35.4</v>
      </c>
    </row>
    <row r="573" spans="1:8" ht="26.25" customHeight="1">
      <c r="A573" s="53" t="s">
        <v>196</v>
      </c>
      <c r="B573" s="56"/>
      <c r="C573" s="56"/>
      <c r="D573" s="2" t="s">
        <v>62</v>
      </c>
      <c r="E573" s="2" t="s">
        <v>199</v>
      </c>
      <c r="F573" s="2" t="s">
        <v>97</v>
      </c>
      <c r="G573" s="2" t="s">
        <v>10</v>
      </c>
      <c r="H573" s="1">
        <f>H574</f>
        <v>279</v>
      </c>
    </row>
    <row r="574" spans="1:8" ht="67.5" customHeight="1">
      <c r="A574" s="34" t="s">
        <v>237</v>
      </c>
      <c r="B574" s="35"/>
      <c r="C574" s="35"/>
      <c r="D574" s="2" t="s">
        <v>62</v>
      </c>
      <c r="E574" s="2" t="s">
        <v>199</v>
      </c>
      <c r="F574" s="2" t="s">
        <v>235</v>
      </c>
      <c r="G574" s="2" t="s">
        <v>10</v>
      </c>
      <c r="H574" s="1">
        <f>H575</f>
        <v>279</v>
      </c>
    </row>
    <row r="575" spans="1:8" ht="66.75" customHeight="1">
      <c r="A575" s="34" t="s">
        <v>236</v>
      </c>
      <c r="B575" s="35"/>
      <c r="C575" s="35"/>
      <c r="D575" s="2" t="s">
        <v>62</v>
      </c>
      <c r="E575" s="2" t="s">
        <v>199</v>
      </c>
      <c r="F575" s="2" t="s">
        <v>235</v>
      </c>
      <c r="G575" s="2" t="s">
        <v>39</v>
      </c>
      <c r="H575" s="1">
        <v>279</v>
      </c>
    </row>
    <row r="576" spans="1:8" ht="25.5" customHeight="1">
      <c r="A576" s="36" t="s">
        <v>178</v>
      </c>
      <c r="B576" s="35"/>
      <c r="C576" s="35"/>
      <c r="D576" s="2" t="s">
        <v>62</v>
      </c>
      <c r="E576" s="2" t="s">
        <v>179</v>
      </c>
      <c r="F576" s="2" t="s">
        <v>97</v>
      </c>
      <c r="G576" s="2" t="s">
        <v>10</v>
      </c>
      <c r="H576" s="1">
        <f>H577</f>
        <v>0</v>
      </c>
    </row>
    <row r="577" spans="1:8" ht="25.5" customHeight="1">
      <c r="A577" s="38" t="s">
        <v>295</v>
      </c>
      <c r="B577" s="39"/>
      <c r="C577" s="39"/>
      <c r="D577" s="2" t="s">
        <v>62</v>
      </c>
      <c r="E577" s="2" t="s">
        <v>297</v>
      </c>
      <c r="F577" s="2" t="s">
        <v>97</v>
      </c>
      <c r="G577" s="2" t="s">
        <v>10</v>
      </c>
      <c r="H577" s="1">
        <f>H578</f>
        <v>0</v>
      </c>
    </row>
    <row r="578" spans="1:8" ht="26.25" customHeight="1">
      <c r="A578" s="44" t="s">
        <v>58</v>
      </c>
      <c r="B578" s="52"/>
      <c r="C578" s="52"/>
      <c r="D578" s="2" t="s">
        <v>62</v>
      </c>
      <c r="E578" s="2" t="s">
        <v>297</v>
      </c>
      <c r="F578" s="2" t="s">
        <v>298</v>
      </c>
      <c r="G578" s="2" t="s">
        <v>10</v>
      </c>
      <c r="H578" s="1">
        <f>H579</f>
        <v>0</v>
      </c>
    </row>
    <row r="579" spans="1:8" ht="26.25" customHeight="1">
      <c r="A579" s="34" t="s">
        <v>296</v>
      </c>
      <c r="B579" s="35"/>
      <c r="C579" s="35"/>
      <c r="D579" s="2" t="s">
        <v>62</v>
      </c>
      <c r="E579" s="2" t="s">
        <v>297</v>
      </c>
      <c r="F579" s="2" t="s">
        <v>298</v>
      </c>
      <c r="G579" s="2" t="s">
        <v>299</v>
      </c>
      <c r="H579" s="1">
        <v>0</v>
      </c>
    </row>
    <row r="580" spans="1:8" ht="39" customHeight="1">
      <c r="A580" s="36" t="s">
        <v>22</v>
      </c>
      <c r="B580" s="43"/>
      <c r="C580" s="43"/>
      <c r="D580" s="2" t="s">
        <v>62</v>
      </c>
      <c r="E580" s="2" t="s">
        <v>61</v>
      </c>
      <c r="F580" s="2" t="s">
        <v>97</v>
      </c>
      <c r="G580" s="2" t="s">
        <v>10</v>
      </c>
      <c r="H580" s="1">
        <f>H584+H581</f>
        <v>6227</v>
      </c>
    </row>
    <row r="581" spans="1:8" ht="39" customHeight="1">
      <c r="A581" s="31" t="s">
        <v>23</v>
      </c>
      <c r="B581" s="77"/>
      <c r="C581" s="78"/>
      <c r="D581" s="2" t="s">
        <v>62</v>
      </c>
      <c r="E581" s="2" t="s">
        <v>63</v>
      </c>
      <c r="F581" s="2" t="s">
        <v>97</v>
      </c>
      <c r="G581" s="2" t="s">
        <v>10</v>
      </c>
      <c r="H581" s="1">
        <f>H582</f>
        <v>52</v>
      </c>
    </row>
    <row r="582" spans="1:8" ht="39" customHeight="1">
      <c r="A582" s="31" t="s">
        <v>139</v>
      </c>
      <c r="B582" s="32"/>
      <c r="C582" s="33"/>
      <c r="D582" s="2" t="s">
        <v>62</v>
      </c>
      <c r="E582" s="2" t="s">
        <v>63</v>
      </c>
      <c r="F582" s="2" t="s">
        <v>140</v>
      </c>
      <c r="G582" s="2" t="s">
        <v>10</v>
      </c>
      <c r="H582" s="1">
        <f>H583</f>
        <v>52</v>
      </c>
    </row>
    <row r="583" spans="1:8" ht="39" customHeight="1">
      <c r="A583" s="31" t="s">
        <v>492</v>
      </c>
      <c r="B583" s="32"/>
      <c r="C583" s="33"/>
      <c r="D583" s="2" t="s">
        <v>62</v>
      </c>
      <c r="E583" s="2" t="s">
        <v>63</v>
      </c>
      <c r="F583" s="2" t="s">
        <v>140</v>
      </c>
      <c r="G583" s="2" t="s">
        <v>43</v>
      </c>
      <c r="H583" s="1">
        <v>52</v>
      </c>
    </row>
    <row r="584" spans="1:8" ht="39" customHeight="1">
      <c r="A584" s="38" t="s">
        <v>24</v>
      </c>
      <c r="B584" s="39"/>
      <c r="C584" s="39"/>
      <c r="D584" s="2" t="s">
        <v>62</v>
      </c>
      <c r="E584" s="2" t="s">
        <v>109</v>
      </c>
      <c r="F584" s="2" t="s">
        <v>97</v>
      </c>
      <c r="G584" s="2" t="s">
        <v>10</v>
      </c>
      <c r="H584" s="1">
        <f>H585+H587</f>
        <v>6175</v>
      </c>
    </row>
    <row r="585" spans="1:8" ht="39" customHeight="1">
      <c r="A585" s="34" t="s">
        <v>110</v>
      </c>
      <c r="B585" s="35"/>
      <c r="C585" s="35"/>
      <c r="D585" s="2" t="s">
        <v>62</v>
      </c>
      <c r="E585" s="2" t="s">
        <v>109</v>
      </c>
      <c r="F585" s="2" t="s">
        <v>111</v>
      </c>
      <c r="G585" s="2" t="s">
        <v>10</v>
      </c>
      <c r="H585" s="1">
        <f>H586</f>
        <v>0</v>
      </c>
    </row>
    <row r="586" spans="1:8" ht="39" customHeight="1">
      <c r="A586" s="34" t="s">
        <v>112</v>
      </c>
      <c r="B586" s="35"/>
      <c r="C586" s="35"/>
      <c r="D586" s="2" t="s">
        <v>62</v>
      </c>
      <c r="E586" s="2" t="s">
        <v>109</v>
      </c>
      <c r="F586" s="2" t="s">
        <v>111</v>
      </c>
      <c r="G586" s="2" t="s">
        <v>44</v>
      </c>
      <c r="H586" s="1">
        <v>0</v>
      </c>
    </row>
    <row r="587" spans="1:8" ht="27.75" customHeight="1">
      <c r="A587" s="31" t="s">
        <v>497</v>
      </c>
      <c r="B587" s="32"/>
      <c r="C587" s="33"/>
      <c r="D587" s="2" t="s">
        <v>62</v>
      </c>
      <c r="E587" s="2" t="s">
        <v>109</v>
      </c>
      <c r="F587" s="2" t="s">
        <v>498</v>
      </c>
      <c r="G587" s="2" t="s">
        <v>10</v>
      </c>
      <c r="H587" s="1">
        <f>H588+H589+H590+H591+H592</f>
        <v>6175</v>
      </c>
    </row>
    <row r="588" spans="1:8" ht="57" customHeight="1">
      <c r="A588" s="31" t="s">
        <v>499</v>
      </c>
      <c r="B588" s="32"/>
      <c r="C588" s="33"/>
      <c r="D588" s="2" t="s">
        <v>62</v>
      </c>
      <c r="E588" s="2" t="s">
        <v>500</v>
      </c>
      <c r="F588" s="2" t="s">
        <v>498</v>
      </c>
      <c r="G588" s="2" t="s">
        <v>44</v>
      </c>
      <c r="H588" s="1">
        <v>484</v>
      </c>
    </row>
    <row r="589" spans="1:8" ht="26.25" customHeight="1">
      <c r="A589" s="31" t="s">
        <v>501</v>
      </c>
      <c r="B589" s="32"/>
      <c r="C589" s="33"/>
      <c r="D589" s="2" t="s">
        <v>62</v>
      </c>
      <c r="E589" s="2" t="s">
        <v>109</v>
      </c>
      <c r="F589" s="2" t="s">
        <v>498</v>
      </c>
      <c r="G589" s="2" t="s">
        <v>502</v>
      </c>
      <c r="H589" s="1">
        <v>1221</v>
      </c>
    </row>
    <row r="590" spans="1:8" ht="84.75" customHeight="1">
      <c r="A590" s="31" t="s">
        <v>503</v>
      </c>
      <c r="B590" s="32"/>
      <c r="C590" s="33"/>
      <c r="D590" s="2" t="s">
        <v>62</v>
      </c>
      <c r="E590" s="2" t="s">
        <v>109</v>
      </c>
      <c r="F590" s="2" t="s">
        <v>498</v>
      </c>
      <c r="G590" s="2" t="s">
        <v>504</v>
      </c>
      <c r="H590" s="1">
        <v>1950</v>
      </c>
    </row>
    <row r="591" spans="1:8" ht="37.5" customHeight="1">
      <c r="A591" s="31" t="s">
        <v>505</v>
      </c>
      <c r="B591" s="32"/>
      <c r="C591" s="33"/>
      <c r="D591" s="2" t="s">
        <v>62</v>
      </c>
      <c r="E591" s="2" t="s">
        <v>109</v>
      </c>
      <c r="F591" s="2" t="s">
        <v>498</v>
      </c>
      <c r="G591" s="2" t="s">
        <v>506</v>
      </c>
      <c r="H591" s="1">
        <v>727</v>
      </c>
    </row>
    <row r="592" spans="1:8" ht="56.25" customHeight="1">
      <c r="A592" s="31" t="s">
        <v>507</v>
      </c>
      <c r="B592" s="32"/>
      <c r="C592" s="33"/>
      <c r="D592" s="2" t="s">
        <v>62</v>
      </c>
      <c r="E592" s="2" t="s">
        <v>109</v>
      </c>
      <c r="F592" s="2" t="s">
        <v>498</v>
      </c>
      <c r="G592" s="2" t="s">
        <v>508</v>
      </c>
      <c r="H592" s="1">
        <v>1793</v>
      </c>
    </row>
    <row r="593" spans="1:8" ht="40.5" customHeight="1">
      <c r="A593" s="36" t="s">
        <v>122</v>
      </c>
      <c r="B593" s="37"/>
      <c r="C593" s="37"/>
      <c r="D593" s="2" t="s">
        <v>62</v>
      </c>
      <c r="E593" s="2" t="s">
        <v>123</v>
      </c>
      <c r="F593" s="2" t="s">
        <v>97</v>
      </c>
      <c r="G593" s="2" t="s">
        <v>10</v>
      </c>
      <c r="H593" s="1">
        <f>H594</f>
        <v>10788</v>
      </c>
    </row>
    <row r="594" spans="1:8" ht="39" customHeight="1">
      <c r="A594" s="53" t="s">
        <v>124</v>
      </c>
      <c r="B594" s="51"/>
      <c r="C594" s="51"/>
      <c r="D594" s="2" t="s">
        <v>62</v>
      </c>
      <c r="E594" s="2" t="s">
        <v>125</v>
      </c>
      <c r="F594" s="2" t="s">
        <v>97</v>
      </c>
      <c r="G594" s="2" t="s">
        <v>10</v>
      </c>
      <c r="H594" s="1">
        <f>H595</f>
        <v>10788</v>
      </c>
    </row>
    <row r="595" spans="1:8" ht="26.25" customHeight="1">
      <c r="A595" s="34" t="s">
        <v>130</v>
      </c>
      <c r="B595" s="50"/>
      <c r="C595" s="50"/>
      <c r="D595" s="2" t="s">
        <v>62</v>
      </c>
      <c r="E595" s="2" t="s">
        <v>125</v>
      </c>
      <c r="F595" s="2" t="s">
        <v>131</v>
      </c>
      <c r="G595" s="2" t="s">
        <v>10</v>
      </c>
      <c r="H595" s="1">
        <f>H596</f>
        <v>10788</v>
      </c>
    </row>
    <row r="596" spans="1:8" ht="79.5" customHeight="1">
      <c r="A596" s="34" t="s">
        <v>113</v>
      </c>
      <c r="B596" s="35"/>
      <c r="C596" s="35"/>
      <c r="D596" s="2" t="s">
        <v>62</v>
      </c>
      <c r="E596" s="2" t="s">
        <v>125</v>
      </c>
      <c r="F596" s="2" t="s">
        <v>131</v>
      </c>
      <c r="G596" s="2" t="s">
        <v>116</v>
      </c>
      <c r="H596" s="1">
        <f>10017+771</f>
        <v>10788</v>
      </c>
    </row>
    <row r="597" spans="1:8" ht="27.75" customHeight="1">
      <c r="A597" s="36" t="s">
        <v>127</v>
      </c>
      <c r="B597" s="37"/>
      <c r="C597" s="37"/>
      <c r="D597" s="9" t="s">
        <v>62</v>
      </c>
      <c r="E597" s="9" t="s">
        <v>53</v>
      </c>
      <c r="F597" s="9" t="s">
        <v>97</v>
      </c>
      <c r="G597" s="2" t="s">
        <v>10</v>
      </c>
      <c r="H597" s="1">
        <f>H598</f>
        <v>60</v>
      </c>
    </row>
    <row r="598" spans="1:8" ht="17.25" customHeight="1">
      <c r="A598" s="53" t="s">
        <v>132</v>
      </c>
      <c r="B598" s="51"/>
      <c r="C598" s="51"/>
      <c r="D598" s="2" t="s">
        <v>62</v>
      </c>
      <c r="E598" s="2" t="s">
        <v>133</v>
      </c>
      <c r="F598" s="2" t="s">
        <v>97</v>
      </c>
      <c r="G598" s="2" t="s">
        <v>10</v>
      </c>
      <c r="H598" s="1">
        <f>H599</f>
        <v>60</v>
      </c>
    </row>
    <row r="599" spans="1:8" ht="38.25" customHeight="1">
      <c r="A599" s="34" t="s">
        <v>231</v>
      </c>
      <c r="B599" s="35"/>
      <c r="C599" s="35"/>
      <c r="D599" s="2" t="s">
        <v>62</v>
      </c>
      <c r="E599" s="2" t="s">
        <v>133</v>
      </c>
      <c r="F599" s="2" t="s">
        <v>136</v>
      </c>
      <c r="G599" s="2" t="s">
        <v>10</v>
      </c>
      <c r="H599" s="1">
        <f>H600</f>
        <v>60</v>
      </c>
    </row>
    <row r="600" spans="1:8" ht="39.75" customHeight="1">
      <c r="A600" s="34" t="s">
        <v>521</v>
      </c>
      <c r="B600" s="35"/>
      <c r="C600" s="35"/>
      <c r="D600" s="2" t="s">
        <v>62</v>
      </c>
      <c r="E600" s="2" t="s">
        <v>133</v>
      </c>
      <c r="F600" s="2" t="s">
        <v>136</v>
      </c>
      <c r="G600" s="2" t="s">
        <v>357</v>
      </c>
      <c r="H600" s="1">
        <v>60</v>
      </c>
    </row>
    <row r="601" spans="1:8" ht="118.5" customHeight="1">
      <c r="A601" s="57" t="s">
        <v>371</v>
      </c>
      <c r="B601" s="57"/>
      <c r="C601" s="57"/>
      <c r="D601" s="13" t="s">
        <v>64</v>
      </c>
      <c r="E601" s="2"/>
      <c r="F601" s="2"/>
      <c r="G601" s="2"/>
      <c r="H601" s="14">
        <f>H610+H638+H602+H606</f>
        <v>923391.9</v>
      </c>
    </row>
    <row r="602" spans="1:8" ht="27" customHeight="1">
      <c r="A602" s="36" t="s">
        <v>163</v>
      </c>
      <c r="B602" s="37"/>
      <c r="C602" s="37"/>
      <c r="D602" s="2" t="s">
        <v>64</v>
      </c>
      <c r="E602" s="2" t="s">
        <v>170</v>
      </c>
      <c r="F602" s="2" t="s">
        <v>97</v>
      </c>
      <c r="G602" s="2" t="s">
        <v>10</v>
      </c>
      <c r="H602" s="19">
        <f>H603</f>
        <v>4092.9000000000005</v>
      </c>
    </row>
    <row r="603" spans="1:8" ht="51.75" customHeight="1">
      <c r="A603" s="53" t="s">
        <v>196</v>
      </c>
      <c r="B603" s="56"/>
      <c r="C603" s="56"/>
      <c r="D603" s="2" t="s">
        <v>64</v>
      </c>
      <c r="E603" s="2" t="s">
        <v>199</v>
      </c>
      <c r="F603" s="2" t="s">
        <v>97</v>
      </c>
      <c r="G603" s="2" t="s">
        <v>10</v>
      </c>
      <c r="H603" s="19">
        <f>H604</f>
        <v>4092.9000000000005</v>
      </c>
    </row>
    <row r="604" spans="1:8" ht="61.5" customHeight="1">
      <c r="A604" s="34" t="s">
        <v>237</v>
      </c>
      <c r="B604" s="35"/>
      <c r="C604" s="35"/>
      <c r="D604" s="2" t="s">
        <v>64</v>
      </c>
      <c r="E604" s="2" t="s">
        <v>199</v>
      </c>
      <c r="F604" s="2" t="s">
        <v>235</v>
      </c>
      <c r="G604" s="2" t="s">
        <v>10</v>
      </c>
      <c r="H604" s="19">
        <f>H605</f>
        <v>4092.9000000000005</v>
      </c>
    </row>
    <row r="605" spans="1:8" ht="37.5" customHeight="1">
      <c r="A605" s="34" t="s">
        <v>236</v>
      </c>
      <c r="B605" s="35"/>
      <c r="C605" s="35"/>
      <c r="D605" s="2" t="s">
        <v>64</v>
      </c>
      <c r="E605" s="2" t="s">
        <v>199</v>
      </c>
      <c r="F605" s="2" t="s">
        <v>235</v>
      </c>
      <c r="G605" s="2" t="s">
        <v>39</v>
      </c>
      <c r="H605" s="19">
        <f>4146.8+107.8-161.7</f>
        <v>4092.9000000000005</v>
      </c>
    </row>
    <row r="606" spans="1:8" ht="18.75" customHeight="1">
      <c r="A606" s="25" t="s">
        <v>22</v>
      </c>
      <c r="B606" s="26"/>
      <c r="C606" s="27"/>
      <c r="D606" s="2" t="s">
        <v>64</v>
      </c>
      <c r="E606" s="2" t="s">
        <v>61</v>
      </c>
      <c r="F606" s="2" t="s">
        <v>97</v>
      </c>
      <c r="G606" s="2" t="s">
        <v>10</v>
      </c>
      <c r="H606" s="19">
        <f>H607</f>
        <v>2574</v>
      </c>
    </row>
    <row r="607" spans="1:8" ht="36" customHeight="1">
      <c r="A607" s="28" t="s">
        <v>23</v>
      </c>
      <c r="B607" s="29"/>
      <c r="C607" s="30"/>
      <c r="D607" s="2" t="s">
        <v>64</v>
      </c>
      <c r="E607" s="2" t="s">
        <v>63</v>
      </c>
      <c r="F607" s="2" t="s">
        <v>97</v>
      </c>
      <c r="G607" s="2" t="s">
        <v>10</v>
      </c>
      <c r="H607" s="19">
        <f>H608</f>
        <v>2574</v>
      </c>
    </row>
    <row r="608" spans="1:8" ht="60.75" customHeight="1">
      <c r="A608" s="31" t="s">
        <v>331</v>
      </c>
      <c r="B608" s="77"/>
      <c r="C608" s="78"/>
      <c r="D608" s="2" t="s">
        <v>64</v>
      </c>
      <c r="E608" s="2" t="s">
        <v>63</v>
      </c>
      <c r="F608" s="2" t="s">
        <v>463</v>
      </c>
      <c r="G608" s="2" t="s">
        <v>10</v>
      </c>
      <c r="H608" s="19">
        <f>H609</f>
        <v>2574</v>
      </c>
    </row>
    <row r="609" spans="1:8" ht="84" customHeight="1">
      <c r="A609" s="31" t="s">
        <v>467</v>
      </c>
      <c r="B609" s="32"/>
      <c r="C609" s="33"/>
      <c r="D609" s="2" t="s">
        <v>64</v>
      </c>
      <c r="E609" s="2" t="s">
        <v>63</v>
      </c>
      <c r="F609" s="2" t="s">
        <v>463</v>
      </c>
      <c r="G609" s="2" t="s">
        <v>468</v>
      </c>
      <c r="H609" s="19">
        <v>2574</v>
      </c>
    </row>
    <row r="610" spans="1:8" ht="17.25" customHeight="1">
      <c r="A610" s="36" t="s">
        <v>29</v>
      </c>
      <c r="B610" s="36"/>
      <c r="C610" s="36"/>
      <c r="D610" s="2" t="s">
        <v>64</v>
      </c>
      <c r="E610" s="2" t="s">
        <v>20</v>
      </c>
      <c r="F610" s="2" t="s">
        <v>97</v>
      </c>
      <c r="G610" s="2" t="s">
        <v>10</v>
      </c>
      <c r="H610" s="1">
        <f>H611+H613+H627+H630+H633</f>
        <v>867206</v>
      </c>
    </row>
    <row r="611" spans="1:8" ht="64.5" customHeight="1">
      <c r="A611" s="38" t="s">
        <v>50</v>
      </c>
      <c r="B611" s="39"/>
      <c r="C611" s="39"/>
      <c r="D611" s="9" t="s">
        <v>64</v>
      </c>
      <c r="E611" s="9" t="s">
        <v>27</v>
      </c>
      <c r="F611" s="9" t="s">
        <v>117</v>
      </c>
      <c r="G611" s="9" t="s">
        <v>10</v>
      </c>
      <c r="H611" s="1">
        <f>H612</f>
        <v>338876.9</v>
      </c>
    </row>
    <row r="612" spans="1:8" ht="27.75" customHeight="1">
      <c r="A612" s="34" t="s">
        <v>113</v>
      </c>
      <c r="B612" s="34"/>
      <c r="C612" s="34"/>
      <c r="D612" s="9" t="s">
        <v>64</v>
      </c>
      <c r="E612" s="9" t="s">
        <v>27</v>
      </c>
      <c r="F612" s="11">
        <v>4200000</v>
      </c>
      <c r="G612" s="9" t="s">
        <v>116</v>
      </c>
      <c r="H612" s="1">
        <v>338876.9</v>
      </c>
    </row>
    <row r="613" spans="1:8" ht="15.75" customHeight="1">
      <c r="A613" s="59" t="s">
        <v>30</v>
      </c>
      <c r="B613" s="59"/>
      <c r="C613" s="59"/>
      <c r="D613" s="2" t="s">
        <v>64</v>
      </c>
      <c r="E613" s="2" t="s">
        <v>114</v>
      </c>
      <c r="F613" s="2" t="s">
        <v>97</v>
      </c>
      <c r="G613" s="9" t="s">
        <v>10</v>
      </c>
      <c r="H613" s="1">
        <f>H614+H616+H618+H620+H622+H624</f>
        <v>491664</v>
      </c>
    </row>
    <row r="614" spans="1:8" ht="57" customHeight="1">
      <c r="A614" s="83" t="s">
        <v>31</v>
      </c>
      <c r="B614" s="50"/>
      <c r="C614" s="50"/>
      <c r="D614" s="2" t="s">
        <v>64</v>
      </c>
      <c r="E614" s="2" t="s">
        <v>114</v>
      </c>
      <c r="F614" s="2" t="s">
        <v>115</v>
      </c>
      <c r="G614" s="9" t="s">
        <v>10</v>
      </c>
      <c r="H614" s="1">
        <f>H615</f>
        <v>444706.60000000003</v>
      </c>
    </row>
    <row r="615" spans="1:8" ht="43.5" customHeight="1">
      <c r="A615" s="34" t="s">
        <v>113</v>
      </c>
      <c r="B615" s="35"/>
      <c r="C615" s="35"/>
      <c r="D615" s="9" t="s">
        <v>64</v>
      </c>
      <c r="E615" s="2" t="s">
        <v>114</v>
      </c>
      <c r="F615" s="2" t="s">
        <v>115</v>
      </c>
      <c r="G615" s="2" t="s">
        <v>116</v>
      </c>
      <c r="H615" s="1">
        <f>336982.3+131406.1-27325.3+121.1+155.2+7030.9-2574-1089.7</f>
        <v>444706.60000000003</v>
      </c>
    </row>
    <row r="616" spans="1:8" ht="53.25" customHeight="1">
      <c r="A616" s="34" t="s">
        <v>32</v>
      </c>
      <c r="B616" s="35"/>
      <c r="C616" s="35"/>
      <c r="D616" s="9" t="s">
        <v>64</v>
      </c>
      <c r="E616" s="2" t="s">
        <v>114</v>
      </c>
      <c r="F616" s="2" t="s">
        <v>141</v>
      </c>
      <c r="G616" s="2" t="s">
        <v>10</v>
      </c>
      <c r="H616" s="1">
        <f>H617</f>
        <v>18498.699999999997</v>
      </c>
    </row>
    <row r="617" spans="1:8" ht="28.5" customHeight="1">
      <c r="A617" s="34" t="s">
        <v>113</v>
      </c>
      <c r="B617" s="35"/>
      <c r="C617" s="35"/>
      <c r="D617" s="9" t="s">
        <v>64</v>
      </c>
      <c r="E617" s="2" t="s">
        <v>114</v>
      </c>
      <c r="F617" s="2" t="s">
        <v>141</v>
      </c>
      <c r="G617" s="2" t="s">
        <v>116</v>
      </c>
      <c r="H617" s="1">
        <f>31407.5+114.8-12961.2-62.4</f>
        <v>18498.699999999997</v>
      </c>
    </row>
    <row r="618" spans="1:8" ht="15" customHeight="1">
      <c r="A618" s="34" t="s">
        <v>33</v>
      </c>
      <c r="B618" s="35"/>
      <c r="C618" s="35"/>
      <c r="D618" s="9" t="s">
        <v>64</v>
      </c>
      <c r="E618" s="2" t="s">
        <v>114</v>
      </c>
      <c r="F618" s="2" t="s">
        <v>142</v>
      </c>
      <c r="G618" s="2" t="s">
        <v>10</v>
      </c>
      <c r="H618" s="1">
        <f>H619</f>
        <v>3242</v>
      </c>
    </row>
    <row r="619" spans="1:8" ht="49.5" customHeight="1">
      <c r="A619" s="34" t="s">
        <v>113</v>
      </c>
      <c r="B619" s="35"/>
      <c r="C619" s="35"/>
      <c r="D619" s="9" t="s">
        <v>64</v>
      </c>
      <c r="E619" s="2" t="s">
        <v>114</v>
      </c>
      <c r="F619" s="2" t="s">
        <v>142</v>
      </c>
      <c r="G619" s="2" t="s">
        <v>116</v>
      </c>
      <c r="H619" s="1">
        <f>2152.3+1089.7</f>
        <v>3242</v>
      </c>
    </row>
    <row r="620" spans="1:8" ht="37.5" customHeight="1">
      <c r="A620" s="82" t="s">
        <v>250</v>
      </c>
      <c r="B620" s="82"/>
      <c r="C620" s="82"/>
      <c r="D620" s="9" t="s">
        <v>64</v>
      </c>
      <c r="E620" s="2" t="s">
        <v>114</v>
      </c>
      <c r="F620" s="2" t="s">
        <v>249</v>
      </c>
      <c r="G620" s="2" t="s">
        <v>10</v>
      </c>
      <c r="H620" s="1">
        <f>H621</f>
        <v>12790.6</v>
      </c>
    </row>
    <row r="621" spans="1:8" ht="28.5" customHeight="1">
      <c r="A621" s="82" t="s">
        <v>113</v>
      </c>
      <c r="B621" s="82"/>
      <c r="C621" s="82"/>
      <c r="D621" s="9" t="s">
        <v>64</v>
      </c>
      <c r="E621" s="2" t="s">
        <v>114</v>
      </c>
      <c r="F621" s="2" t="s">
        <v>249</v>
      </c>
      <c r="G621" s="2" t="s">
        <v>116</v>
      </c>
      <c r="H621" s="1">
        <v>12790.6</v>
      </c>
    </row>
    <row r="622" spans="1:8" ht="27" customHeight="1">
      <c r="A622" s="34" t="s">
        <v>333</v>
      </c>
      <c r="B622" s="24"/>
      <c r="C622" s="24"/>
      <c r="D622" s="9" t="s">
        <v>64</v>
      </c>
      <c r="E622" s="2" t="s">
        <v>114</v>
      </c>
      <c r="F622" s="2" t="s">
        <v>334</v>
      </c>
      <c r="G622" s="2" t="s">
        <v>10</v>
      </c>
      <c r="H622" s="1">
        <f>H623</f>
        <v>0</v>
      </c>
    </row>
    <row r="623" spans="1:8" ht="78.75" customHeight="1">
      <c r="A623" s="34" t="s">
        <v>353</v>
      </c>
      <c r="B623" s="24"/>
      <c r="C623" s="24"/>
      <c r="D623" s="9" t="s">
        <v>64</v>
      </c>
      <c r="E623" s="2" t="s">
        <v>114</v>
      </c>
      <c r="F623" s="2" t="s">
        <v>334</v>
      </c>
      <c r="G623" s="2" t="s">
        <v>329</v>
      </c>
      <c r="H623" s="1">
        <v>0</v>
      </c>
    </row>
    <row r="624" spans="1:8" ht="27.75" customHeight="1">
      <c r="A624" s="31" t="s">
        <v>331</v>
      </c>
      <c r="B624" s="32"/>
      <c r="C624" s="33"/>
      <c r="D624" s="9" t="s">
        <v>64</v>
      </c>
      <c r="E624" s="2" t="s">
        <v>114</v>
      </c>
      <c r="F624" s="2" t="s">
        <v>463</v>
      </c>
      <c r="G624" s="2" t="s">
        <v>10</v>
      </c>
      <c r="H624" s="1">
        <f>H625+H626</f>
        <v>12426.1</v>
      </c>
    </row>
    <row r="625" spans="1:8" ht="53.25" customHeight="1">
      <c r="A625" s="34" t="s">
        <v>353</v>
      </c>
      <c r="B625" s="24"/>
      <c r="C625" s="24"/>
      <c r="D625" s="9" t="s">
        <v>64</v>
      </c>
      <c r="E625" s="2" t="s">
        <v>114</v>
      </c>
      <c r="F625" s="2" t="s">
        <v>463</v>
      </c>
      <c r="G625" s="2" t="s">
        <v>329</v>
      </c>
      <c r="H625" s="1">
        <v>10520.1</v>
      </c>
    </row>
    <row r="626" spans="1:8" ht="43.5" customHeight="1">
      <c r="A626" s="31" t="s">
        <v>465</v>
      </c>
      <c r="B626" s="32"/>
      <c r="C626" s="33"/>
      <c r="D626" s="9" t="s">
        <v>64</v>
      </c>
      <c r="E626" s="2" t="s">
        <v>114</v>
      </c>
      <c r="F626" s="2" t="s">
        <v>463</v>
      </c>
      <c r="G626" s="2" t="s">
        <v>466</v>
      </c>
      <c r="H626" s="1">
        <v>1906</v>
      </c>
    </row>
    <row r="627" spans="1:8" ht="56.25" customHeight="1">
      <c r="A627" s="38" t="s">
        <v>34</v>
      </c>
      <c r="B627" s="39"/>
      <c r="C627" s="39"/>
      <c r="D627" s="9" t="s">
        <v>64</v>
      </c>
      <c r="E627" s="2" t="s">
        <v>143</v>
      </c>
      <c r="F627" s="2" t="s">
        <v>97</v>
      </c>
      <c r="G627" s="2" t="s">
        <v>10</v>
      </c>
      <c r="H627" s="1">
        <f>H628</f>
        <v>400</v>
      </c>
    </row>
    <row r="628" spans="1:8" ht="24.75" customHeight="1">
      <c r="A628" s="34" t="s">
        <v>35</v>
      </c>
      <c r="B628" s="35"/>
      <c r="C628" s="35"/>
      <c r="D628" s="9" t="s">
        <v>64</v>
      </c>
      <c r="E628" s="2" t="s">
        <v>143</v>
      </c>
      <c r="F628" s="2" t="s">
        <v>144</v>
      </c>
      <c r="G628" s="2" t="s">
        <v>10</v>
      </c>
      <c r="H628" s="1">
        <f>H629</f>
        <v>400</v>
      </c>
    </row>
    <row r="629" spans="1:8" ht="28.5" customHeight="1">
      <c r="A629" s="34" t="s">
        <v>113</v>
      </c>
      <c r="B629" s="35"/>
      <c r="C629" s="35"/>
      <c r="D629" s="9" t="s">
        <v>64</v>
      </c>
      <c r="E629" s="2" t="s">
        <v>143</v>
      </c>
      <c r="F629" s="2" t="s">
        <v>144</v>
      </c>
      <c r="G629" s="2" t="s">
        <v>403</v>
      </c>
      <c r="H629" s="1">
        <v>400</v>
      </c>
    </row>
    <row r="630" spans="1:8" ht="28.5" customHeight="1">
      <c r="A630" s="38" t="s">
        <v>145</v>
      </c>
      <c r="B630" s="39"/>
      <c r="C630" s="39"/>
      <c r="D630" s="9" t="s">
        <v>64</v>
      </c>
      <c r="E630" s="2" t="s">
        <v>21</v>
      </c>
      <c r="F630" s="2" t="s">
        <v>97</v>
      </c>
      <c r="G630" s="2" t="s">
        <v>10</v>
      </c>
      <c r="H630" s="1">
        <f>H631</f>
        <v>7659</v>
      </c>
    </row>
    <row r="631" spans="1:8" ht="44.25" customHeight="1">
      <c r="A631" s="34" t="s">
        <v>146</v>
      </c>
      <c r="B631" s="35"/>
      <c r="C631" s="35"/>
      <c r="D631" s="9" t="s">
        <v>64</v>
      </c>
      <c r="E631" s="2" t="s">
        <v>21</v>
      </c>
      <c r="F631" s="2" t="s">
        <v>147</v>
      </c>
      <c r="G631" s="2" t="s">
        <v>10</v>
      </c>
      <c r="H631" s="1">
        <f>H632</f>
        <v>7659</v>
      </c>
    </row>
    <row r="632" spans="1:8" ht="39" customHeight="1">
      <c r="A632" s="34" t="s">
        <v>148</v>
      </c>
      <c r="B632" s="35"/>
      <c r="C632" s="35"/>
      <c r="D632" s="9" t="s">
        <v>64</v>
      </c>
      <c r="E632" s="2" t="s">
        <v>21</v>
      </c>
      <c r="F632" s="2" t="s">
        <v>147</v>
      </c>
      <c r="G632" s="2" t="s">
        <v>149</v>
      </c>
      <c r="H632" s="1">
        <v>7659</v>
      </c>
    </row>
    <row r="633" spans="1:8" ht="66" customHeight="1">
      <c r="A633" s="38" t="s">
        <v>118</v>
      </c>
      <c r="B633" s="39"/>
      <c r="C633" s="39"/>
      <c r="D633" s="2" t="s">
        <v>64</v>
      </c>
      <c r="E633" s="2" t="s">
        <v>119</v>
      </c>
      <c r="F633" s="2" t="s">
        <v>97</v>
      </c>
      <c r="G633" s="2" t="s">
        <v>10</v>
      </c>
      <c r="H633" s="1">
        <f>H636+H634</f>
        <v>28606.1</v>
      </c>
    </row>
    <row r="634" spans="1:8" ht="73.5" customHeight="1">
      <c r="A634" s="44" t="s">
        <v>404</v>
      </c>
      <c r="B634" s="50"/>
      <c r="C634" s="50"/>
      <c r="D634" s="2" t="s">
        <v>64</v>
      </c>
      <c r="E634" s="2" t="s">
        <v>119</v>
      </c>
      <c r="F634" s="2" t="s">
        <v>251</v>
      </c>
      <c r="G634" s="2" t="s">
        <v>10</v>
      </c>
      <c r="H634" s="1">
        <f>H635</f>
        <v>1065.6</v>
      </c>
    </row>
    <row r="635" spans="1:8" ht="27.75" customHeight="1">
      <c r="A635" s="44" t="s">
        <v>113</v>
      </c>
      <c r="B635" s="24"/>
      <c r="C635" s="24"/>
      <c r="D635" s="2" t="s">
        <v>64</v>
      </c>
      <c r="E635" s="2" t="s">
        <v>119</v>
      </c>
      <c r="F635" s="2" t="s">
        <v>251</v>
      </c>
      <c r="G635" s="2" t="s">
        <v>116</v>
      </c>
      <c r="H635" s="1">
        <v>1065.6</v>
      </c>
    </row>
    <row r="636" spans="1:8" ht="87.75" customHeight="1">
      <c r="A636" s="34" t="s">
        <v>120</v>
      </c>
      <c r="B636" s="34"/>
      <c r="C636" s="34"/>
      <c r="D636" s="2" t="s">
        <v>64</v>
      </c>
      <c r="E636" s="2" t="s">
        <v>119</v>
      </c>
      <c r="F636" s="2" t="s">
        <v>121</v>
      </c>
      <c r="G636" s="2" t="s">
        <v>10</v>
      </c>
      <c r="H636" s="1">
        <f>H637</f>
        <v>27540.5</v>
      </c>
    </row>
    <row r="637" spans="1:8" ht="39.75" customHeight="1">
      <c r="A637" s="34" t="s">
        <v>113</v>
      </c>
      <c r="B637" s="34"/>
      <c r="C637" s="34"/>
      <c r="D637" s="2" t="s">
        <v>64</v>
      </c>
      <c r="E637" s="2" t="s">
        <v>119</v>
      </c>
      <c r="F637" s="2" t="s">
        <v>121</v>
      </c>
      <c r="G637" s="2" t="s">
        <v>116</v>
      </c>
      <c r="H637" s="1">
        <v>27540.5</v>
      </c>
    </row>
    <row r="638" spans="1:8" ht="38.25" customHeight="1">
      <c r="A638" s="49" t="s">
        <v>17</v>
      </c>
      <c r="B638" s="76"/>
      <c r="C638" s="76"/>
      <c r="D638" s="2" t="s">
        <v>64</v>
      </c>
      <c r="E638" s="2" t="s">
        <v>89</v>
      </c>
      <c r="F638" s="2" t="s">
        <v>97</v>
      </c>
      <c r="G638" s="2" t="s">
        <v>10</v>
      </c>
      <c r="H638" s="1">
        <f>H642+H639</f>
        <v>49519</v>
      </c>
    </row>
    <row r="639" spans="1:8" ht="39.75" customHeight="1">
      <c r="A639" s="61" t="s">
        <v>223</v>
      </c>
      <c r="B639" s="29"/>
      <c r="C639" s="30"/>
      <c r="D639" s="2" t="s">
        <v>64</v>
      </c>
      <c r="E639" s="2" t="s">
        <v>224</v>
      </c>
      <c r="F639" s="2" t="s">
        <v>97</v>
      </c>
      <c r="G639" s="2" t="s">
        <v>10</v>
      </c>
      <c r="H639" s="1">
        <f>H640</f>
        <v>17817</v>
      </c>
    </row>
    <row r="640" spans="1:8" ht="78.75" customHeight="1">
      <c r="A640" s="40" t="s">
        <v>333</v>
      </c>
      <c r="B640" s="77"/>
      <c r="C640" s="78"/>
      <c r="D640" s="2" t="s">
        <v>64</v>
      </c>
      <c r="E640" s="2" t="s">
        <v>224</v>
      </c>
      <c r="F640" s="2" t="s">
        <v>334</v>
      </c>
      <c r="G640" s="2" t="s">
        <v>10</v>
      </c>
      <c r="H640" s="1">
        <f>H641</f>
        <v>17817</v>
      </c>
    </row>
    <row r="641" spans="1:8" ht="100.5" customHeight="1">
      <c r="A641" s="40" t="s">
        <v>469</v>
      </c>
      <c r="B641" s="32"/>
      <c r="C641" s="33"/>
      <c r="D641" s="2" t="s">
        <v>64</v>
      </c>
      <c r="E641" s="2" t="s">
        <v>224</v>
      </c>
      <c r="F641" s="2" t="s">
        <v>334</v>
      </c>
      <c r="G641" s="2" t="s">
        <v>470</v>
      </c>
      <c r="H641" s="1">
        <v>17817</v>
      </c>
    </row>
    <row r="642" spans="1:8" ht="30.75" customHeight="1">
      <c r="A642" s="34" t="s">
        <v>150</v>
      </c>
      <c r="B642" s="35"/>
      <c r="C642" s="35"/>
      <c r="D642" s="2" t="s">
        <v>64</v>
      </c>
      <c r="E642" s="2" t="s">
        <v>152</v>
      </c>
      <c r="F642" s="2" t="s">
        <v>97</v>
      </c>
      <c r="G642" s="2" t="s">
        <v>10</v>
      </c>
      <c r="H642" s="1">
        <f>H643</f>
        <v>31702</v>
      </c>
    </row>
    <row r="643" spans="1:8" ht="73.5" customHeight="1">
      <c r="A643" s="34" t="s">
        <v>151</v>
      </c>
      <c r="B643" s="35"/>
      <c r="C643" s="35"/>
      <c r="D643" s="2" t="s">
        <v>64</v>
      </c>
      <c r="E643" s="2" t="s">
        <v>152</v>
      </c>
      <c r="F643" s="2" t="s">
        <v>153</v>
      </c>
      <c r="G643" s="2" t="s">
        <v>10</v>
      </c>
      <c r="H643" s="1">
        <f>H645+H644+H646</f>
        <v>31702</v>
      </c>
    </row>
    <row r="644" spans="1:8" ht="40.5" customHeight="1">
      <c r="A644" s="31" t="s">
        <v>471</v>
      </c>
      <c r="B644" s="32"/>
      <c r="C644" s="33"/>
      <c r="D644" s="2" t="s">
        <v>64</v>
      </c>
      <c r="E644" s="2" t="s">
        <v>152</v>
      </c>
      <c r="F644" s="2" t="s">
        <v>153</v>
      </c>
      <c r="G644" s="2" t="s">
        <v>472</v>
      </c>
      <c r="H644" s="1">
        <v>25959</v>
      </c>
    </row>
    <row r="645" spans="1:8" ht="51" customHeight="1">
      <c r="A645" s="34" t="s">
        <v>232</v>
      </c>
      <c r="B645" s="35"/>
      <c r="C645" s="35"/>
      <c r="D645" s="2" t="s">
        <v>64</v>
      </c>
      <c r="E645" s="2" t="s">
        <v>152</v>
      </c>
      <c r="F645" s="2" t="s">
        <v>153</v>
      </c>
      <c r="G645" s="2" t="s">
        <v>233</v>
      </c>
      <c r="H645" s="1">
        <v>0</v>
      </c>
    </row>
    <row r="646" spans="1:8" ht="30" customHeight="1">
      <c r="A646" s="31" t="s">
        <v>331</v>
      </c>
      <c r="B646" s="32"/>
      <c r="C646" s="33"/>
      <c r="D646" s="2" t="s">
        <v>64</v>
      </c>
      <c r="E646" s="2" t="s">
        <v>152</v>
      </c>
      <c r="F646" s="2" t="s">
        <v>463</v>
      </c>
      <c r="G646" s="2" t="s">
        <v>10</v>
      </c>
      <c r="H646" s="1">
        <f>H647+H648</f>
        <v>5743</v>
      </c>
    </row>
    <row r="647" spans="1:8" ht="54.75" customHeight="1">
      <c r="A647" s="31" t="s">
        <v>471</v>
      </c>
      <c r="B647" s="32"/>
      <c r="C647" s="33"/>
      <c r="D647" s="2" t="s">
        <v>64</v>
      </c>
      <c r="E647" s="2" t="s">
        <v>152</v>
      </c>
      <c r="F647" s="2" t="s">
        <v>463</v>
      </c>
      <c r="G647" s="2" t="s">
        <v>10</v>
      </c>
      <c r="H647" s="1">
        <v>5163</v>
      </c>
    </row>
    <row r="648" spans="1:8" ht="72.75" customHeight="1">
      <c r="A648" s="31" t="s">
        <v>473</v>
      </c>
      <c r="B648" s="32"/>
      <c r="C648" s="33"/>
      <c r="D648" s="2" t="s">
        <v>64</v>
      </c>
      <c r="E648" s="2" t="s">
        <v>152</v>
      </c>
      <c r="F648" s="2" t="s">
        <v>463</v>
      </c>
      <c r="G648" s="2" t="s">
        <v>10</v>
      </c>
      <c r="H648" s="1">
        <v>580</v>
      </c>
    </row>
    <row r="649" spans="1:8" ht="27.75" customHeight="1">
      <c r="A649" s="54" t="s">
        <v>363</v>
      </c>
      <c r="B649" s="55"/>
      <c r="C649" s="55"/>
      <c r="D649" s="13" t="s">
        <v>70</v>
      </c>
      <c r="E649" s="2"/>
      <c r="F649" s="2"/>
      <c r="G649" s="2"/>
      <c r="H649" s="14">
        <f>H650+H654+H658</f>
        <v>13588.4</v>
      </c>
    </row>
    <row r="650" spans="1:8" ht="31.5" customHeight="1">
      <c r="A650" s="36" t="s">
        <v>202</v>
      </c>
      <c r="B650" s="50"/>
      <c r="C650" s="50"/>
      <c r="D650" s="18" t="s">
        <v>70</v>
      </c>
      <c r="E650" s="2" t="s">
        <v>11</v>
      </c>
      <c r="F650" s="2" t="s">
        <v>97</v>
      </c>
      <c r="G650" s="2" t="s">
        <v>10</v>
      </c>
      <c r="H650" s="19">
        <f>H651</f>
        <v>4881.4</v>
      </c>
    </row>
    <row r="651" spans="1:8" ht="25.5" customHeight="1">
      <c r="A651" s="38" t="s">
        <v>100</v>
      </c>
      <c r="B651" s="38"/>
      <c r="C651" s="38"/>
      <c r="D651" s="2" t="s">
        <v>70</v>
      </c>
      <c r="E651" s="2" t="s">
        <v>101</v>
      </c>
      <c r="F651" s="2" t="s">
        <v>97</v>
      </c>
      <c r="G651" s="2" t="s">
        <v>10</v>
      </c>
      <c r="H651" s="1">
        <f>H652</f>
        <v>4881.4</v>
      </c>
    </row>
    <row r="652" spans="1:8" ht="44.25" customHeight="1">
      <c r="A652" s="34" t="s">
        <v>98</v>
      </c>
      <c r="B652" s="34"/>
      <c r="C652" s="34"/>
      <c r="D652" s="2" t="s">
        <v>70</v>
      </c>
      <c r="E652" s="2" t="s">
        <v>101</v>
      </c>
      <c r="F652" s="2" t="s">
        <v>99</v>
      </c>
      <c r="G652" s="2" t="s">
        <v>10</v>
      </c>
      <c r="H652" s="1">
        <f>H653</f>
        <v>4881.4</v>
      </c>
    </row>
    <row r="653" spans="1:8" ht="21.75" customHeight="1">
      <c r="A653" s="34" t="s">
        <v>102</v>
      </c>
      <c r="B653" s="35"/>
      <c r="C653" s="35"/>
      <c r="D653" s="2" t="s">
        <v>70</v>
      </c>
      <c r="E653" s="2" t="s">
        <v>101</v>
      </c>
      <c r="F653" s="2" t="s">
        <v>99</v>
      </c>
      <c r="G653" s="2" t="s">
        <v>42</v>
      </c>
      <c r="H653" s="1">
        <v>4881.4</v>
      </c>
    </row>
    <row r="654" spans="1:8" ht="27.75" customHeight="1">
      <c r="A654" s="36" t="s">
        <v>163</v>
      </c>
      <c r="B654" s="35"/>
      <c r="C654" s="35"/>
      <c r="D654" s="2" t="s">
        <v>70</v>
      </c>
      <c r="E654" s="2" t="s">
        <v>170</v>
      </c>
      <c r="F654" s="2" t="s">
        <v>97</v>
      </c>
      <c r="G654" s="2" t="s">
        <v>10</v>
      </c>
      <c r="H654" s="1">
        <f>H655</f>
        <v>620.5</v>
      </c>
    </row>
    <row r="655" spans="1:8" ht="51.75" customHeight="1">
      <c r="A655" s="53" t="s">
        <v>196</v>
      </c>
      <c r="B655" s="56"/>
      <c r="C655" s="56"/>
      <c r="D655" s="2" t="s">
        <v>70</v>
      </c>
      <c r="E655" s="2" t="s">
        <v>199</v>
      </c>
      <c r="F655" s="2" t="s">
        <v>97</v>
      </c>
      <c r="G655" s="2" t="s">
        <v>10</v>
      </c>
      <c r="H655" s="1">
        <f>H656</f>
        <v>620.5</v>
      </c>
    </row>
    <row r="656" spans="1:8" ht="68.25" customHeight="1">
      <c r="A656" s="34" t="s">
        <v>237</v>
      </c>
      <c r="B656" s="35"/>
      <c r="C656" s="35"/>
      <c r="D656" s="2" t="s">
        <v>70</v>
      </c>
      <c r="E656" s="2" t="s">
        <v>199</v>
      </c>
      <c r="F656" s="2" t="s">
        <v>235</v>
      </c>
      <c r="G656" s="2" t="s">
        <v>10</v>
      </c>
      <c r="H656" s="1">
        <f>H657</f>
        <v>620.5</v>
      </c>
    </row>
    <row r="657" spans="1:8" ht="45.75" customHeight="1">
      <c r="A657" s="34" t="s">
        <v>236</v>
      </c>
      <c r="B657" s="35"/>
      <c r="C657" s="35"/>
      <c r="D657" s="2" t="s">
        <v>70</v>
      </c>
      <c r="E657" s="2" t="s">
        <v>199</v>
      </c>
      <c r="F657" s="2" t="s">
        <v>235</v>
      </c>
      <c r="G657" s="2" t="s">
        <v>39</v>
      </c>
      <c r="H657" s="1">
        <v>620.5</v>
      </c>
    </row>
    <row r="658" spans="1:8" ht="15.75" customHeight="1">
      <c r="A658" s="36" t="s">
        <v>127</v>
      </c>
      <c r="B658" s="37"/>
      <c r="C658" s="37"/>
      <c r="D658" s="2" t="s">
        <v>70</v>
      </c>
      <c r="E658" s="2" t="s">
        <v>53</v>
      </c>
      <c r="F658" s="2" t="s">
        <v>97</v>
      </c>
      <c r="G658" s="2" t="s">
        <v>10</v>
      </c>
      <c r="H658" s="1">
        <f>H659</f>
        <v>8086.5</v>
      </c>
    </row>
    <row r="659" spans="1:8" ht="42" customHeight="1">
      <c r="A659" s="53" t="s">
        <v>25</v>
      </c>
      <c r="B659" s="53"/>
      <c r="C659" s="53"/>
      <c r="D659" s="2" t="s">
        <v>70</v>
      </c>
      <c r="E659" s="2" t="s">
        <v>128</v>
      </c>
      <c r="F659" s="2" t="s">
        <v>97</v>
      </c>
      <c r="G659" s="2" t="s">
        <v>10</v>
      </c>
      <c r="H659" s="1">
        <f>H660+H662</f>
        <v>8086.5</v>
      </c>
    </row>
    <row r="660" spans="1:8" ht="54" customHeight="1">
      <c r="A660" s="34" t="s">
        <v>154</v>
      </c>
      <c r="B660" s="35"/>
      <c r="C660" s="35"/>
      <c r="D660" s="2" t="s">
        <v>70</v>
      </c>
      <c r="E660" s="2" t="s">
        <v>128</v>
      </c>
      <c r="F660" s="2" t="s">
        <v>155</v>
      </c>
      <c r="G660" s="2" t="s">
        <v>10</v>
      </c>
      <c r="H660" s="1">
        <f>H661</f>
        <v>3079.2</v>
      </c>
    </row>
    <row r="661" spans="1:8" ht="53.25" customHeight="1">
      <c r="A661" s="34" t="s">
        <v>113</v>
      </c>
      <c r="B661" s="35"/>
      <c r="C661" s="35"/>
      <c r="D661" s="2" t="s">
        <v>70</v>
      </c>
      <c r="E661" s="2" t="s">
        <v>128</v>
      </c>
      <c r="F661" s="2" t="s">
        <v>155</v>
      </c>
      <c r="G661" s="2" t="s">
        <v>116</v>
      </c>
      <c r="H661" s="1">
        <f>579.2+2500</f>
        <v>3079.2</v>
      </c>
    </row>
    <row r="662" spans="1:8" ht="50.25" customHeight="1">
      <c r="A662" s="34" t="s">
        <v>343</v>
      </c>
      <c r="B662" s="50"/>
      <c r="C662" s="50"/>
      <c r="D662" s="2" t="s">
        <v>70</v>
      </c>
      <c r="E662" s="2" t="s">
        <v>192</v>
      </c>
      <c r="F662" s="2" t="s">
        <v>97</v>
      </c>
      <c r="G662" s="2" t="s">
        <v>10</v>
      </c>
      <c r="H662" s="1">
        <f>H663</f>
        <v>5007.3</v>
      </c>
    </row>
    <row r="663" spans="1:8" ht="50.25" customHeight="1">
      <c r="A663" s="34" t="s">
        <v>120</v>
      </c>
      <c r="B663" s="24"/>
      <c r="C663" s="24"/>
      <c r="D663" s="2" t="s">
        <v>70</v>
      </c>
      <c r="E663" s="2" t="s">
        <v>192</v>
      </c>
      <c r="F663" s="2" t="s">
        <v>121</v>
      </c>
      <c r="G663" s="2" t="s">
        <v>10</v>
      </c>
      <c r="H663" s="1">
        <f>H664</f>
        <v>5007.3</v>
      </c>
    </row>
    <row r="664" spans="1:8" ht="84" customHeight="1">
      <c r="A664" s="34" t="s">
        <v>113</v>
      </c>
      <c r="B664" s="24"/>
      <c r="C664" s="24"/>
      <c r="D664" s="2" t="s">
        <v>70</v>
      </c>
      <c r="E664" s="2" t="s">
        <v>192</v>
      </c>
      <c r="F664" s="2" t="s">
        <v>121</v>
      </c>
      <c r="G664" s="2" t="s">
        <v>116</v>
      </c>
      <c r="H664" s="1">
        <f>4995.2+12.1</f>
        <v>5007.3</v>
      </c>
    </row>
    <row r="665" spans="1:8" ht="28.5" customHeight="1">
      <c r="A665" s="54" t="s">
        <v>358</v>
      </c>
      <c r="B665" s="55"/>
      <c r="C665" s="55"/>
      <c r="D665" s="13" t="s">
        <v>71</v>
      </c>
      <c r="E665" s="2"/>
      <c r="F665" s="2"/>
      <c r="G665" s="2"/>
      <c r="H665" s="14">
        <f>H666+H673</f>
        <v>72460.2</v>
      </c>
    </row>
    <row r="666" spans="1:8" ht="28.5" customHeight="1">
      <c r="A666" s="36" t="s">
        <v>29</v>
      </c>
      <c r="B666" s="36"/>
      <c r="C666" s="36"/>
      <c r="D666" s="2" t="s">
        <v>71</v>
      </c>
      <c r="E666" s="2" t="s">
        <v>20</v>
      </c>
      <c r="F666" s="2" t="s">
        <v>97</v>
      </c>
      <c r="G666" s="2" t="s">
        <v>10</v>
      </c>
      <c r="H666" s="1">
        <f>H667+H670</f>
        <v>53480.1</v>
      </c>
    </row>
    <row r="667" spans="1:8" ht="28.5" customHeight="1">
      <c r="A667" s="59" t="s">
        <v>30</v>
      </c>
      <c r="B667" s="59"/>
      <c r="C667" s="59"/>
      <c r="D667" s="2" t="s">
        <v>71</v>
      </c>
      <c r="E667" s="2" t="s">
        <v>114</v>
      </c>
      <c r="F667" s="2" t="s">
        <v>97</v>
      </c>
      <c r="G667" s="9" t="s">
        <v>10</v>
      </c>
      <c r="H667" s="1">
        <f>H668</f>
        <v>53417.1</v>
      </c>
    </row>
    <row r="668" spans="1:8" ht="28.5" customHeight="1">
      <c r="A668" s="34" t="s">
        <v>32</v>
      </c>
      <c r="B668" s="35"/>
      <c r="C668" s="35"/>
      <c r="D668" s="9" t="s">
        <v>71</v>
      </c>
      <c r="E668" s="2" t="s">
        <v>114</v>
      </c>
      <c r="F668" s="2" t="s">
        <v>141</v>
      </c>
      <c r="G668" s="2" t="s">
        <v>10</v>
      </c>
      <c r="H668" s="1">
        <f>H669</f>
        <v>53417.1</v>
      </c>
    </row>
    <row r="669" spans="1:8" ht="28.5" customHeight="1">
      <c r="A669" s="34" t="s">
        <v>113</v>
      </c>
      <c r="B669" s="35"/>
      <c r="C669" s="35"/>
      <c r="D669" s="9" t="s">
        <v>71</v>
      </c>
      <c r="E669" s="2" t="s">
        <v>114</v>
      </c>
      <c r="F669" s="2" t="s">
        <v>141</v>
      </c>
      <c r="G669" s="2" t="s">
        <v>116</v>
      </c>
      <c r="H669" s="1">
        <f>50291.1+3126</f>
        <v>53417.1</v>
      </c>
    </row>
    <row r="670" spans="1:8" ht="12.75">
      <c r="A670" s="31" t="s">
        <v>145</v>
      </c>
      <c r="B670" s="32"/>
      <c r="C670" s="33"/>
      <c r="D670" s="9" t="s">
        <v>71</v>
      </c>
      <c r="E670" s="2" t="s">
        <v>21</v>
      </c>
      <c r="F670" s="2" t="s">
        <v>97</v>
      </c>
      <c r="G670" s="2" t="s">
        <v>10</v>
      </c>
      <c r="H670" s="1">
        <f>H671</f>
        <v>63</v>
      </c>
    </row>
    <row r="671" spans="1:8" ht="12.75">
      <c r="A671" s="31" t="s">
        <v>161</v>
      </c>
      <c r="B671" s="32"/>
      <c r="C671" s="33"/>
      <c r="D671" s="9" t="s">
        <v>71</v>
      </c>
      <c r="E671" s="2" t="s">
        <v>21</v>
      </c>
      <c r="F671" s="2" t="s">
        <v>162</v>
      </c>
      <c r="G671" s="2" t="s">
        <v>10</v>
      </c>
      <c r="H671" s="1">
        <f>H672</f>
        <v>63</v>
      </c>
    </row>
    <row r="672" spans="1:8" ht="39.75" customHeight="1">
      <c r="A672" s="31" t="s">
        <v>373</v>
      </c>
      <c r="B672" s="32"/>
      <c r="C672" s="33"/>
      <c r="D672" s="9" t="s">
        <v>71</v>
      </c>
      <c r="E672" s="2" t="s">
        <v>21</v>
      </c>
      <c r="F672" s="2" t="s">
        <v>162</v>
      </c>
      <c r="G672" s="2" t="s">
        <v>372</v>
      </c>
      <c r="H672" s="1">
        <v>63</v>
      </c>
    </row>
    <row r="673" spans="1:8" ht="57" customHeight="1">
      <c r="A673" s="36" t="s">
        <v>122</v>
      </c>
      <c r="B673" s="37"/>
      <c r="C673" s="37"/>
      <c r="D673" s="9" t="s">
        <v>71</v>
      </c>
      <c r="E673" s="2" t="s">
        <v>123</v>
      </c>
      <c r="F673" s="2" t="s">
        <v>97</v>
      </c>
      <c r="G673" s="2" t="s">
        <v>10</v>
      </c>
      <c r="H673" s="1">
        <f>H674+H679</f>
        <v>18980.1</v>
      </c>
    </row>
    <row r="674" spans="1:8" ht="72" customHeight="1">
      <c r="A674" s="53" t="s">
        <v>124</v>
      </c>
      <c r="B674" s="51"/>
      <c r="C674" s="51"/>
      <c r="D674" s="9" t="s">
        <v>71</v>
      </c>
      <c r="E674" s="2" t="s">
        <v>125</v>
      </c>
      <c r="F674" s="2" t="s">
        <v>97</v>
      </c>
      <c r="G674" s="2" t="s">
        <v>10</v>
      </c>
      <c r="H674" s="1">
        <f>H675+H677</f>
        <v>14560.1</v>
      </c>
    </row>
    <row r="675" spans="1:8" ht="29.25" customHeight="1">
      <c r="A675" s="34" t="s">
        <v>130</v>
      </c>
      <c r="B675" s="50"/>
      <c r="C675" s="50"/>
      <c r="D675" s="9" t="s">
        <v>71</v>
      </c>
      <c r="E675" s="2" t="s">
        <v>125</v>
      </c>
      <c r="F675" s="2" t="s">
        <v>131</v>
      </c>
      <c r="G675" s="2" t="s">
        <v>10</v>
      </c>
      <c r="H675" s="1">
        <f>H676</f>
        <v>13024</v>
      </c>
    </row>
    <row r="676" spans="1:8" ht="28.5" customHeight="1">
      <c r="A676" s="34" t="s">
        <v>113</v>
      </c>
      <c r="B676" s="35"/>
      <c r="C676" s="35"/>
      <c r="D676" s="2" t="s">
        <v>71</v>
      </c>
      <c r="E676" s="2" t="s">
        <v>125</v>
      </c>
      <c r="F676" s="2" t="s">
        <v>131</v>
      </c>
      <c r="G676" s="2" t="s">
        <v>116</v>
      </c>
      <c r="H676" s="1">
        <v>13024</v>
      </c>
    </row>
    <row r="677" spans="1:8" ht="53.25" customHeight="1">
      <c r="A677" s="34" t="s">
        <v>228</v>
      </c>
      <c r="B677" s="24"/>
      <c r="C677" s="24"/>
      <c r="D677" s="2" t="s">
        <v>71</v>
      </c>
      <c r="E677" s="2" t="s">
        <v>125</v>
      </c>
      <c r="F677" s="2" t="s">
        <v>229</v>
      </c>
      <c r="G677" s="2" t="s">
        <v>10</v>
      </c>
      <c r="H677" s="1">
        <f>H678</f>
        <v>1536.1</v>
      </c>
    </row>
    <row r="678" spans="1:8" ht="65.25" customHeight="1">
      <c r="A678" s="34" t="s">
        <v>252</v>
      </c>
      <c r="B678" s="24"/>
      <c r="C678" s="24"/>
      <c r="D678" s="2" t="s">
        <v>71</v>
      </c>
      <c r="E678" s="2" t="s">
        <v>125</v>
      </c>
      <c r="F678" s="2" t="s">
        <v>229</v>
      </c>
      <c r="G678" s="2" t="s">
        <v>230</v>
      </c>
      <c r="H678" s="1">
        <f>1430+30+10+5+28+31.1+2</f>
        <v>1536.1</v>
      </c>
    </row>
    <row r="679" spans="1:8" ht="54.75" customHeight="1">
      <c r="A679" s="34" t="s">
        <v>341</v>
      </c>
      <c r="B679" s="24"/>
      <c r="C679" s="24"/>
      <c r="D679" s="2" t="s">
        <v>71</v>
      </c>
      <c r="E679" s="2" t="s">
        <v>360</v>
      </c>
      <c r="F679" s="2" t="s">
        <v>97</v>
      </c>
      <c r="G679" s="2" t="s">
        <v>10</v>
      </c>
      <c r="H679" s="1">
        <f>H680</f>
        <v>4420</v>
      </c>
    </row>
    <row r="680" spans="1:8" ht="24.75" customHeight="1">
      <c r="A680" s="34" t="s">
        <v>120</v>
      </c>
      <c r="B680" s="24"/>
      <c r="C680" s="24"/>
      <c r="D680" s="2" t="s">
        <v>71</v>
      </c>
      <c r="E680" s="2" t="s">
        <v>360</v>
      </c>
      <c r="F680" s="2" t="s">
        <v>121</v>
      </c>
      <c r="G680" s="2" t="s">
        <v>10</v>
      </c>
      <c r="H680" s="1">
        <f>H681</f>
        <v>4420</v>
      </c>
    </row>
    <row r="681" spans="1:8" ht="60.75" customHeight="1">
      <c r="A681" s="34" t="s">
        <v>113</v>
      </c>
      <c r="B681" s="24"/>
      <c r="C681" s="24"/>
      <c r="D681" s="2" t="s">
        <v>71</v>
      </c>
      <c r="E681" s="2" t="s">
        <v>360</v>
      </c>
      <c r="F681" s="2" t="s">
        <v>121</v>
      </c>
      <c r="G681" s="2" t="s">
        <v>116</v>
      </c>
      <c r="H681" s="1">
        <v>4420</v>
      </c>
    </row>
    <row r="682" spans="1:8" ht="25.5" customHeight="1">
      <c r="A682" s="54" t="s">
        <v>429</v>
      </c>
      <c r="B682" s="55"/>
      <c r="C682" s="55"/>
      <c r="D682" s="13" t="s">
        <v>72</v>
      </c>
      <c r="E682" s="2"/>
      <c r="F682" s="2"/>
      <c r="G682" s="2"/>
      <c r="H682" s="14">
        <f>H687+H683</f>
        <v>4223.6</v>
      </c>
    </row>
    <row r="683" spans="1:8" ht="51.75" customHeight="1">
      <c r="A683" s="36" t="s">
        <v>163</v>
      </c>
      <c r="B683" s="35"/>
      <c r="C683" s="35"/>
      <c r="D683" s="2" t="s">
        <v>72</v>
      </c>
      <c r="E683" s="2" t="s">
        <v>170</v>
      </c>
      <c r="F683" s="2" t="s">
        <v>97</v>
      </c>
      <c r="G683" s="2" t="s">
        <v>10</v>
      </c>
      <c r="H683" s="19">
        <f>H684</f>
        <v>186</v>
      </c>
    </row>
    <row r="684" spans="1:8" ht="12.75">
      <c r="A684" s="53" t="s">
        <v>196</v>
      </c>
      <c r="B684" s="56"/>
      <c r="C684" s="56"/>
      <c r="D684" s="2" t="s">
        <v>72</v>
      </c>
      <c r="E684" s="2" t="s">
        <v>199</v>
      </c>
      <c r="F684" s="2" t="s">
        <v>97</v>
      </c>
      <c r="G684" s="2" t="s">
        <v>10</v>
      </c>
      <c r="H684" s="19">
        <f>H685</f>
        <v>186</v>
      </c>
    </row>
    <row r="685" spans="1:8" ht="12.75">
      <c r="A685" s="34" t="s">
        <v>237</v>
      </c>
      <c r="B685" s="35"/>
      <c r="C685" s="35"/>
      <c r="D685" s="2" t="s">
        <v>72</v>
      </c>
      <c r="E685" s="2" t="s">
        <v>199</v>
      </c>
      <c r="F685" s="2" t="s">
        <v>235</v>
      </c>
      <c r="G685" s="2" t="s">
        <v>10</v>
      </c>
      <c r="H685" s="19">
        <f>H686</f>
        <v>186</v>
      </c>
    </row>
    <row r="686" spans="1:8" ht="26.25" customHeight="1">
      <c r="A686" s="34" t="s">
        <v>236</v>
      </c>
      <c r="B686" s="35"/>
      <c r="C686" s="35"/>
      <c r="D686" s="2" t="s">
        <v>72</v>
      </c>
      <c r="E686" s="2" t="s">
        <v>199</v>
      </c>
      <c r="F686" s="2" t="s">
        <v>235</v>
      </c>
      <c r="G686" s="2" t="s">
        <v>39</v>
      </c>
      <c r="H686" s="19">
        <v>186</v>
      </c>
    </row>
    <row r="687" spans="1:8" ht="27.75" customHeight="1">
      <c r="A687" s="36" t="s">
        <v>127</v>
      </c>
      <c r="B687" s="37"/>
      <c r="C687" s="37"/>
      <c r="D687" s="9" t="s">
        <v>72</v>
      </c>
      <c r="E687" s="2" t="s">
        <v>53</v>
      </c>
      <c r="F687" s="2" t="s">
        <v>97</v>
      </c>
      <c r="G687" s="2" t="s">
        <v>10</v>
      </c>
      <c r="H687" s="1">
        <f>H688</f>
        <v>4037.6</v>
      </c>
    </row>
    <row r="688" spans="1:8" ht="27.75" customHeight="1">
      <c r="A688" s="35" t="s">
        <v>132</v>
      </c>
      <c r="B688" s="35"/>
      <c r="C688" s="35"/>
      <c r="D688" s="2" t="s">
        <v>72</v>
      </c>
      <c r="E688" s="2" t="s">
        <v>133</v>
      </c>
      <c r="F688" s="2" t="s">
        <v>97</v>
      </c>
      <c r="G688" s="2" t="s">
        <v>10</v>
      </c>
      <c r="H688" s="1">
        <f>H689+H691</f>
        <v>4037.6</v>
      </c>
    </row>
    <row r="689" spans="1:8" ht="27.75" customHeight="1">
      <c r="A689" s="34" t="s">
        <v>134</v>
      </c>
      <c r="B689" s="34"/>
      <c r="C689" s="34"/>
      <c r="D689" s="2" t="s">
        <v>72</v>
      </c>
      <c r="E689" s="2" t="s">
        <v>133</v>
      </c>
      <c r="F689" s="2" t="s">
        <v>135</v>
      </c>
      <c r="G689" s="2" t="s">
        <v>10</v>
      </c>
      <c r="H689" s="1">
        <f>H690</f>
        <v>3824</v>
      </c>
    </row>
    <row r="690" spans="1:8" ht="27.75" customHeight="1">
      <c r="A690" s="34" t="s">
        <v>113</v>
      </c>
      <c r="B690" s="35"/>
      <c r="C690" s="35"/>
      <c r="D690" s="2" t="s">
        <v>72</v>
      </c>
      <c r="E690" s="2" t="s">
        <v>133</v>
      </c>
      <c r="F690" s="2" t="s">
        <v>135</v>
      </c>
      <c r="G690" s="2" t="s">
        <v>116</v>
      </c>
      <c r="H690" s="1">
        <v>3824</v>
      </c>
    </row>
    <row r="691" spans="1:8" ht="27.75" customHeight="1">
      <c r="A691" s="34" t="s">
        <v>352</v>
      </c>
      <c r="B691" s="35"/>
      <c r="C691" s="35"/>
      <c r="D691" s="2" t="s">
        <v>72</v>
      </c>
      <c r="E691" s="2" t="s">
        <v>133</v>
      </c>
      <c r="F691" s="2" t="s">
        <v>136</v>
      </c>
      <c r="G691" s="2" t="s">
        <v>10</v>
      </c>
      <c r="H691" s="1">
        <f>H692</f>
        <v>213.60000000000002</v>
      </c>
    </row>
    <row r="692" spans="1:8" ht="52.5" customHeight="1">
      <c r="A692" s="34" t="s">
        <v>521</v>
      </c>
      <c r="B692" s="35"/>
      <c r="C692" s="35"/>
      <c r="D692" s="2" t="s">
        <v>72</v>
      </c>
      <c r="E692" s="2" t="s">
        <v>133</v>
      </c>
      <c r="F692" s="2" t="s">
        <v>136</v>
      </c>
      <c r="G692" s="2" t="s">
        <v>357</v>
      </c>
      <c r="H692" s="1">
        <f>818-604.4</f>
        <v>213.60000000000002</v>
      </c>
    </row>
    <row r="693" spans="1:8" ht="51.75" customHeight="1">
      <c r="A693" s="58" t="s">
        <v>82</v>
      </c>
      <c r="B693" s="58"/>
      <c r="C693" s="58"/>
      <c r="D693" s="13" t="s">
        <v>73</v>
      </c>
      <c r="E693" s="2"/>
      <c r="F693" s="2"/>
      <c r="G693" s="2"/>
      <c r="H693" s="14">
        <f>H694</f>
        <v>6566</v>
      </c>
    </row>
    <row r="694" spans="1:8" ht="27.75" customHeight="1">
      <c r="A694" s="43" t="s">
        <v>163</v>
      </c>
      <c r="B694" s="43"/>
      <c r="C694" s="43"/>
      <c r="D694" s="2" t="s">
        <v>73</v>
      </c>
      <c r="E694" s="2" t="s">
        <v>170</v>
      </c>
      <c r="F694" s="2" t="s">
        <v>97</v>
      </c>
      <c r="G694" s="2" t="s">
        <v>10</v>
      </c>
      <c r="H694" s="1">
        <f>H695+H703</f>
        <v>6566</v>
      </c>
    </row>
    <row r="695" spans="1:8" ht="29.25" customHeight="1">
      <c r="A695" s="35" t="s">
        <v>60</v>
      </c>
      <c r="B695" s="35"/>
      <c r="C695" s="35"/>
      <c r="D695" s="2" t="s">
        <v>73</v>
      </c>
      <c r="E695" s="2" t="s">
        <v>171</v>
      </c>
      <c r="F695" s="2" t="s">
        <v>97</v>
      </c>
      <c r="G695" s="2" t="s">
        <v>10</v>
      </c>
      <c r="H695" s="1">
        <f>H696</f>
        <v>6300</v>
      </c>
    </row>
    <row r="696" spans="1:8" ht="42.75" customHeight="1">
      <c r="A696" s="35" t="s">
        <v>164</v>
      </c>
      <c r="B696" s="35"/>
      <c r="C696" s="35"/>
      <c r="D696" s="2" t="s">
        <v>73</v>
      </c>
      <c r="E696" s="2" t="s">
        <v>171</v>
      </c>
      <c r="F696" s="2" t="s">
        <v>172</v>
      </c>
      <c r="G696" s="2" t="s">
        <v>10</v>
      </c>
      <c r="H696" s="1">
        <f>H697+H698+H699+H700+H701+H702</f>
        <v>6300</v>
      </c>
    </row>
    <row r="697" spans="1:8" ht="44.25" customHeight="1">
      <c r="A697" s="35" t="s">
        <v>165</v>
      </c>
      <c r="B697" s="35"/>
      <c r="C697" s="35"/>
      <c r="D697" s="2" t="s">
        <v>73</v>
      </c>
      <c r="E697" s="2" t="s">
        <v>171</v>
      </c>
      <c r="F697" s="2" t="s">
        <v>172</v>
      </c>
      <c r="G697" s="2" t="s">
        <v>173</v>
      </c>
      <c r="H697" s="1">
        <v>70</v>
      </c>
    </row>
    <row r="698" spans="1:8" ht="15" customHeight="1">
      <c r="A698" s="35" t="s">
        <v>166</v>
      </c>
      <c r="B698" s="35"/>
      <c r="C698" s="35"/>
      <c r="D698" s="2" t="s">
        <v>73</v>
      </c>
      <c r="E698" s="2" t="s">
        <v>171</v>
      </c>
      <c r="F698" s="2" t="s">
        <v>172</v>
      </c>
      <c r="G698" s="2" t="s">
        <v>174</v>
      </c>
      <c r="H698" s="1">
        <v>117</v>
      </c>
    </row>
    <row r="699" spans="1:8" ht="15.75" customHeight="1">
      <c r="A699" s="35" t="s">
        <v>167</v>
      </c>
      <c r="B699" s="35"/>
      <c r="C699" s="35"/>
      <c r="D699" s="2" t="s">
        <v>73</v>
      </c>
      <c r="E699" s="2" t="s">
        <v>171</v>
      </c>
      <c r="F699" s="2" t="s">
        <v>172</v>
      </c>
      <c r="G699" s="2" t="s">
        <v>175</v>
      </c>
      <c r="H699" s="1">
        <v>4173.2</v>
      </c>
    </row>
    <row r="700" spans="1:8" ht="13.5" customHeight="1">
      <c r="A700" s="35" t="s">
        <v>168</v>
      </c>
      <c r="B700" s="35"/>
      <c r="C700" s="35"/>
      <c r="D700" s="2" t="s">
        <v>73</v>
      </c>
      <c r="E700" s="2" t="s">
        <v>171</v>
      </c>
      <c r="F700" s="2" t="s">
        <v>172</v>
      </c>
      <c r="G700" s="2" t="s">
        <v>176</v>
      </c>
      <c r="H700" s="1">
        <v>605.8</v>
      </c>
    </row>
    <row r="701" spans="1:8" ht="48.75" customHeight="1">
      <c r="A701" s="35" t="s">
        <v>169</v>
      </c>
      <c r="B701" s="35"/>
      <c r="C701" s="35"/>
      <c r="D701" s="2" t="s">
        <v>73</v>
      </c>
      <c r="E701" s="2" t="s">
        <v>171</v>
      </c>
      <c r="F701" s="2" t="s">
        <v>172</v>
      </c>
      <c r="G701" s="2" t="s">
        <v>177</v>
      </c>
      <c r="H701" s="1">
        <v>1111</v>
      </c>
    </row>
    <row r="702" spans="1:8" ht="41.25" customHeight="1">
      <c r="A702" s="35" t="s">
        <v>264</v>
      </c>
      <c r="B702" s="35"/>
      <c r="C702" s="35"/>
      <c r="D702" s="2" t="s">
        <v>73</v>
      </c>
      <c r="E702" s="2" t="s">
        <v>171</v>
      </c>
      <c r="F702" s="2" t="s">
        <v>172</v>
      </c>
      <c r="G702" s="2" t="s">
        <v>265</v>
      </c>
      <c r="H702" s="1">
        <v>223</v>
      </c>
    </row>
    <row r="703" spans="1:8" ht="12.75">
      <c r="A703" s="70" t="s">
        <v>331</v>
      </c>
      <c r="B703" s="67"/>
      <c r="C703" s="68"/>
      <c r="D703" s="2" t="s">
        <v>73</v>
      </c>
      <c r="E703" s="2" t="s">
        <v>171</v>
      </c>
      <c r="F703" s="2" t="s">
        <v>463</v>
      </c>
      <c r="G703" s="2" t="s">
        <v>10</v>
      </c>
      <c r="H703" s="1">
        <f>H704</f>
        <v>266</v>
      </c>
    </row>
    <row r="704" spans="1:8" ht="63" customHeight="1">
      <c r="A704" s="70" t="s">
        <v>462</v>
      </c>
      <c r="B704" s="32"/>
      <c r="C704" s="33"/>
      <c r="D704" s="2" t="s">
        <v>73</v>
      </c>
      <c r="E704" s="2" t="s">
        <v>171</v>
      </c>
      <c r="F704" s="2" t="s">
        <v>463</v>
      </c>
      <c r="G704" s="2" t="s">
        <v>464</v>
      </c>
      <c r="H704" s="1">
        <v>266</v>
      </c>
    </row>
    <row r="705" spans="1:8" ht="26.25" customHeight="1">
      <c r="A705" s="75" t="s">
        <v>364</v>
      </c>
      <c r="B705" s="55"/>
      <c r="C705" s="55"/>
      <c r="D705" s="13" t="s">
        <v>74</v>
      </c>
      <c r="E705" s="2"/>
      <c r="F705" s="2"/>
      <c r="G705" s="2"/>
      <c r="H705" s="14">
        <f>H710+H724+H706</f>
        <v>30437.5</v>
      </c>
    </row>
    <row r="706" spans="1:8" ht="12.75">
      <c r="A706" s="69" t="s">
        <v>178</v>
      </c>
      <c r="B706" s="26"/>
      <c r="C706" s="27"/>
      <c r="D706" s="2" t="s">
        <v>74</v>
      </c>
      <c r="E706" s="2" t="s">
        <v>179</v>
      </c>
      <c r="F706" s="2" t="s">
        <v>97</v>
      </c>
      <c r="G706" s="2" t="s">
        <v>10</v>
      </c>
      <c r="H706" s="19">
        <f>H707</f>
        <v>690</v>
      </c>
    </row>
    <row r="707" spans="1:8" ht="26.25" customHeight="1">
      <c r="A707" s="70" t="s">
        <v>180</v>
      </c>
      <c r="B707" s="41"/>
      <c r="C707" s="42"/>
      <c r="D707" s="2" t="s">
        <v>74</v>
      </c>
      <c r="E707" s="2" t="s">
        <v>181</v>
      </c>
      <c r="F707" s="2" t="s">
        <v>97</v>
      </c>
      <c r="G707" s="2" t="s">
        <v>10</v>
      </c>
      <c r="H707" s="19">
        <f>H708</f>
        <v>690</v>
      </c>
    </row>
    <row r="708" spans="1:8" ht="26.25" customHeight="1">
      <c r="A708" s="70" t="s">
        <v>182</v>
      </c>
      <c r="B708" s="32"/>
      <c r="C708" s="33"/>
      <c r="D708" s="2" t="s">
        <v>74</v>
      </c>
      <c r="E708" s="2" t="s">
        <v>181</v>
      </c>
      <c r="F708" s="2" t="s">
        <v>183</v>
      </c>
      <c r="G708" s="2" t="s">
        <v>10</v>
      </c>
      <c r="H708" s="19">
        <f>H709</f>
        <v>690</v>
      </c>
    </row>
    <row r="709" spans="1:8" ht="24" customHeight="1">
      <c r="A709" s="70" t="s">
        <v>184</v>
      </c>
      <c r="B709" s="41"/>
      <c r="C709" s="42"/>
      <c r="D709" s="2" t="s">
        <v>74</v>
      </c>
      <c r="E709" s="2" t="s">
        <v>181</v>
      </c>
      <c r="F709" s="2" t="s">
        <v>183</v>
      </c>
      <c r="G709" s="2" t="s">
        <v>185</v>
      </c>
      <c r="H709" s="19">
        <v>690</v>
      </c>
    </row>
    <row r="710" spans="1:8" ht="15.75" customHeight="1">
      <c r="A710" s="36" t="s">
        <v>22</v>
      </c>
      <c r="B710" s="43"/>
      <c r="C710" s="43"/>
      <c r="D710" s="2" t="s">
        <v>74</v>
      </c>
      <c r="E710" s="2" t="s">
        <v>61</v>
      </c>
      <c r="F710" s="2" t="s">
        <v>97</v>
      </c>
      <c r="G710" s="2" t="s">
        <v>10</v>
      </c>
      <c r="H710" s="1">
        <f>H719+H711</f>
        <v>21731.1</v>
      </c>
    </row>
    <row r="711" spans="1:8" ht="15.75" customHeight="1">
      <c r="A711" s="34" t="s">
        <v>23</v>
      </c>
      <c r="B711" s="50"/>
      <c r="C711" s="50"/>
      <c r="D711" s="2" t="s">
        <v>74</v>
      </c>
      <c r="E711" s="2" t="s">
        <v>63</v>
      </c>
      <c r="F711" s="2" t="s">
        <v>97</v>
      </c>
      <c r="G711" s="2" t="s">
        <v>10</v>
      </c>
      <c r="H711" s="1">
        <f>H715+H712+H717</f>
        <v>10000</v>
      </c>
    </row>
    <row r="712" spans="1:8" ht="27.75" customHeight="1">
      <c r="A712" s="31" t="s">
        <v>493</v>
      </c>
      <c r="B712" s="32"/>
      <c r="C712" s="33"/>
      <c r="D712" s="2" t="s">
        <v>74</v>
      </c>
      <c r="E712" s="2" t="s">
        <v>63</v>
      </c>
      <c r="F712" s="2" t="s">
        <v>486</v>
      </c>
      <c r="G712" s="2" t="s">
        <v>10</v>
      </c>
      <c r="H712" s="1">
        <f>H713</f>
        <v>9500</v>
      </c>
    </row>
    <row r="713" spans="1:8" ht="27.75" customHeight="1">
      <c r="A713" s="31" t="s">
        <v>494</v>
      </c>
      <c r="B713" s="32"/>
      <c r="C713" s="33"/>
      <c r="D713" s="2" t="s">
        <v>74</v>
      </c>
      <c r="E713" s="2" t="s">
        <v>63</v>
      </c>
      <c r="F713" s="2" t="s">
        <v>487</v>
      </c>
      <c r="G713" s="2" t="s">
        <v>10</v>
      </c>
      <c r="H713" s="1">
        <f>H714</f>
        <v>9500</v>
      </c>
    </row>
    <row r="714" spans="1:8" ht="18.75" customHeight="1">
      <c r="A714" s="31" t="s">
        <v>495</v>
      </c>
      <c r="B714" s="32"/>
      <c r="C714" s="33"/>
      <c r="D714" s="2" t="s">
        <v>74</v>
      </c>
      <c r="E714" s="2" t="s">
        <v>63</v>
      </c>
      <c r="F714" s="2" t="s">
        <v>487</v>
      </c>
      <c r="G714" s="2" t="s">
        <v>496</v>
      </c>
      <c r="H714" s="1">
        <v>9500</v>
      </c>
    </row>
    <row r="715" spans="1:8" ht="27.75" customHeight="1">
      <c r="A715" s="34" t="s">
        <v>182</v>
      </c>
      <c r="B715" s="24"/>
      <c r="C715" s="24"/>
      <c r="D715" s="2" t="s">
        <v>74</v>
      </c>
      <c r="E715" s="2" t="s">
        <v>63</v>
      </c>
      <c r="F715" s="2" t="s">
        <v>183</v>
      </c>
      <c r="G715" s="2" t="s">
        <v>10</v>
      </c>
      <c r="H715" s="1">
        <f>H716</f>
        <v>0</v>
      </c>
    </row>
    <row r="716" spans="1:8" ht="27.75" customHeight="1">
      <c r="A716" s="34" t="s">
        <v>184</v>
      </c>
      <c r="B716" s="24"/>
      <c r="C716" s="24"/>
      <c r="D716" s="2" t="s">
        <v>74</v>
      </c>
      <c r="E716" s="2" t="s">
        <v>63</v>
      </c>
      <c r="F716" s="2" t="s">
        <v>183</v>
      </c>
      <c r="G716" s="2" t="s">
        <v>185</v>
      </c>
      <c r="H716" s="1">
        <v>0</v>
      </c>
    </row>
    <row r="717" spans="1:8" ht="27.75" customHeight="1">
      <c r="A717" s="31" t="s">
        <v>139</v>
      </c>
      <c r="B717" s="32"/>
      <c r="C717" s="33"/>
      <c r="D717" s="2" t="s">
        <v>74</v>
      </c>
      <c r="E717" s="2" t="s">
        <v>63</v>
      </c>
      <c r="F717" s="2" t="s">
        <v>140</v>
      </c>
      <c r="G717" s="2" t="s">
        <v>10</v>
      </c>
      <c r="H717" s="1">
        <f>H718</f>
        <v>500</v>
      </c>
    </row>
    <row r="718" spans="1:8" ht="27.75" customHeight="1">
      <c r="A718" s="31" t="s">
        <v>492</v>
      </c>
      <c r="B718" s="32"/>
      <c r="C718" s="33"/>
      <c r="D718" s="2" t="s">
        <v>74</v>
      </c>
      <c r="E718" s="2" t="s">
        <v>63</v>
      </c>
      <c r="F718" s="2" t="s">
        <v>140</v>
      </c>
      <c r="G718" s="2" t="s">
        <v>43</v>
      </c>
      <c r="H718" s="1">
        <v>500</v>
      </c>
    </row>
    <row r="719" spans="1:8" ht="27.75" customHeight="1">
      <c r="A719" s="34" t="s">
        <v>24</v>
      </c>
      <c r="B719" s="35"/>
      <c r="C719" s="35"/>
      <c r="D719" s="2" t="s">
        <v>74</v>
      </c>
      <c r="E719" s="2" t="s">
        <v>109</v>
      </c>
      <c r="F719" s="2" t="s">
        <v>97</v>
      </c>
      <c r="G719" s="2" t="s">
        <v>10</v>
      </c>
      <c r="H719" s="1">
        <f>H720+H722</f>
        <v>11731.099999999999</v>
      </c>
    </row>
    <row r="720" spans="1:8" ht="27.75" customHeight="1">
      <c r="A720" s="34" t="s">
        <v>182</v>
      </c>
      <c r="B720" s="24"/>
      <c r="C720" s="24"/>
      <c r="D720" s="2" t="s">
        <v>74</v>
      </c>
      <c r="E720" s="2" t="s">
        <v>109</v>
      </c>
      <c r="F720" s="2" t="s">
        <v>183</v>
      </c>
      <c r="G720" s="2" t="s">
        <v>10</v>
      </c>
      <c r="H720" s="1">
        <f>H721</f>
        <v>5837.3</v>
      </c>
    </row>
    <row r="721" spans="1:8" ht="27.75" customHeight="1">
      <c r="A721" s="34" t="s">
        <v>184</v>
      </c>
      <c r="B721" s="24"/>
      <c r="C721" s="24"/>
      <c r="D721" s="2" t="s">
        <v>74</v>
      </c>
      <c r="E721" s="2" t="s">
        <v>109</v>
      </c>
      <c r="F721" s="2" t="s">
        <v>183</v>
      </c>
      <c r="G721" s="2" t="s">
        <v>185</v>
      </c>
      <c r="H721" s="1">
        <f>5000+837.3</f>
        <v>5837.3</v>
      </c>
    </row>
    <row r="722" spans="1:8" ht="27.75" customHeight="1">
      <c r="A722" s="31" t="s">
        <v>497</v>
      </c>
      <c r="B722" s="32"/>
      <c r="C722" s="33"/>
      <c r="D722" s="2" t="s">
        <v>74</v>
      </c>
      <c r="E722" s="2" t="s">
        <v>109</v>
      </c>
      <c r="F722" s="2" t="s">
        <v>498</v>
      </c>
      <c r="G722" s="2" t="s">
        <v>10</v>
      </c>
      <c r="H722" s="1">
        <f>H723</f>
        <v>5893.799999999999</v>
      </c>
    </row>
    <row r="723" spans="1:8" ht="27.75" customHeight="1">
      <c r="A723" s="31" t="s">
        <v>499</v>
      </c>
      <c r="B723" s="32"/>
      <c r="C723" s="33"/>
      <c r="D723" s="2" t="s">
        <v>74</v>
      </c>
      <c r="E723" s="2" t="s">
        <v>109</v>
      </c>
      <c r="F723" s="2" t="s">
        <v>498</v>
      </c>
      <c r="G723" s="2" t="s">
        <v>44</v>
      </c>
      <c r="H723" s="1">
        <f>1769+2913.9+1210.9</f>
        <v>5893.799999999999</v>
      </c>
    </row>
    <row r="724" spans="1:8" ht="42" customHeight="1">
      <c r="A724" s="36" t="s">
        <v>127</v>
      </c>
      <c r="B724" s="43"/>
      <c r="C724" s="43"/>
      <c r="D724" s="2" t="s">
        <v>74</v>
      </c>
      <c r="E724" s="2" t="s">
        <v>53</v>
      </c>
      <c r="F724" s="2" t="s">
        <v>97</v>
      </c>
      <c r="G724" s="2" t="s">
        <v>10</v>
      </c>
      <c r="H724" s="1">
        <f>H725+H730</f>
        <v>8016.4</v>
      </c>
    </row>
    <row r="725" spans="1:8" ht="52.5" customHeight="1">
      <c r="A725" s="53" t="s">
        <v>25</v>
      </c>
      <c r="B725" s="53"/>
      <c r="C725" s="53"/>
      <c r="D725" s="2" t="s">
        <v>74</v>
      </c>
      <c r="E725" s="2" t="s">
        <v>128</v>
      </c>
      <c r="F725" s="2" t="s">
        <v>97</v>
      </c>
      <c r="G725" s="2" t="s">
        <v>10</v>
      </c>
      <c r="H725" s="1">
        <f>H726+H728</f>
        <v>7866.4</v>
      </c>
    </row>
    <row r="726" spans="1:8" ht="29.25" customHeight="1">
      <c r="A726" s="34" t="s">
        <v>182</v>
      </c>
      <c r="B726" s="50"/>
      <c r="C726" s="50"/>
      <c r="D726" s="2" t="s">
        <v>74</v>
      </c>
      <c r="E726" s="2" t="s">
        <v>128</v>
      </c>
      <c r="F726" s="2" t="s">
        <v>183</v>
      </c>
      <c r="G726" s="2" t="s">
        <v>10</v>
      </c>
      <c r="H726" s="1">
        <f>H727</f>
        <v>3260</v>
      </c>
    </row>
    <row r="727" spans="1:8" ht="27.75" customHeight="1">
      <c r="A727" s="34" t="s">
        <v>184</v>
      </c>
      <c r="B727" s="50"/>
      <c r="C727" s="50"/>
      <c r="D727" s="2" t="s">
        <v>74</v>
      </c>
      <c r="E727" s="2" t="s">
        <v>128</v>
      </c>
      <c r="F727" s="2" t="s">
        <v>183</v>
      </c>
      <c r="G727" s="2" t="s">
        <v>185</v>
      </c>
      <c r="H727" s="1">
        <f>4606.4+1000-4606.4+2260</f>
        <v>3260</v>
      </c>
    </row>
    <row r="728" spans="1:8" ht="16.5" customHeight="1">
      <c r="A728" s="31" t="s">
        <v>137</v>
      </c>
      <c r="B728" s="32"/>
      <c r="C728" s="33"/>
      <c r="D728" s="2" t="s">
        <v>74</v>
      </c>
      <c r="E728" s="2" t="s">
        <v>128</v>
      </c>
      <c r="F728" s="2" t="s">
        <v>138</v>
      </c>
      <c r="G728" s="2" t="s">
        <v>10</v>
      </c>
      <c r="H728" s="1">
        <f>H729</f>
        <v>4606.4</v>
      </c>
    </row>
    <row r="729" spans="1:8" ht="38.25" customHeight="1">
      <c r="A729" s="31" t="s">
        <v>113</v>
      </c>
      <c r="B729" s="32"/>
      <c r="C729" s="33"/>
      <c r="D729" s="2" t="s">
        <v>74</v>
      </c>
      <c r="E729" s="2" t="s">
        <v>128</v>
      </c>
      <c r="F729" s="2" t="s">
        <v>138</v>
      </c>
      <c r="G729" s="2" t="s">
        <v>116</v>
      </c>
      <c r="H729" s="1">
        <v>4606.4</v>
      </c>
    </row>
    <row r="730" spans="1:8" ht="26.25" customHeight="1">
      <c r="A730" s="31" t="s">
        <v>132</v>
      </c>
      <c r="B730" s="32"/>
      <c r="C730" s="33"/>
      <c r="D730" s="2" t="s">
        <v>74</v>
      </c>
      <c r="E730" s="2" t="s">
        <v>133</v>
      </c>
      <c r="F730" s="2" t="s">
        <v>97</v>
      </c>
      <c r="G730" s="2" t="s">
        <v>10</v>
      </c>
      <c r="H730" s="1">
        <f>H731</f>
        <v>150</v>
      </c>
    </row>
    <row r="731" spans="1:8" ht="37.5" customHeight="1">
      <c r="A731" s="34" t="s">
        <v>182</v>
      </c>
      <c r="B731" s="50"/>
      <c r="C731" s="50"/>
      <c r="D731" s="2" t="s">
        <v>74</v>
      </c>
      <c r="E731" s="2" t="s">
        <v>128</v>
      </c>
      <c r="F731" s="2" t="s">
        <v>183</v>
      </c>
      <c r="G731" s="2" t="s">
        <v>10</v>
      </c>
      <c r="H731" s="1">
        <f>H732</f>
        <v>150</v>
      </c>
    </row>
    <row r="732" spans="1:8" ht="39" customHeight="1">
      <c r="A732" s="34" t="s">
        <v>184</v>
      </c>
      <c r="B732" s="50"/>
      <c r="C732" s="50"/>
      <c r="D732" s="2" t="s">
        <v>74</v>
      </c>
      <c r="E732" s="2" t="s">
        <v>128</v>
      </c>
      <c r="F732" s="2" t="s">
        <v>183</v>
      </c>
      <c r="G732" s="2" t="s">
        <v>185</v>
      </c>
      <c r="H732" s="1">
        <v>150</v>
      </c>
    </row>
    <row r="733" spans="1:8" ht="20.25" customHeight="1">
      <c r="A733" s="57" t="s">
        <v>96</v>
      </c>
      <c r="B733" s="57"/>
      <c r="C733" s="57"/>
      <c r="D733" s="13" t="s">
        <v>414</v>
      </c>
      <c r="E733" s="2"/>
      <c r="F733" s="2"/>
      <c r="G733" s="2"/>
      <c r="H733" s="15">
        <f>H734+H740</f>
        <v>8533.8</v>
      </c>
    </row>
    <row r="734" spans="1:8" ht="27" customHeight="1">
      <c r="A734" s="36" t="s">
        <v>202</v>
      </c>
      <c r="B734" s="43"/>
      <c r="C734" s="43"/>
      <c r="D734" s="2" t="s">
        <v>414</v>
      </c>
      <c r="E734" s="2" t="s">
        <v>11</v>
      </c>
      <c r="F734" s="2" t="s">
        <v>97</v>
      </c>
      <c r="G734" s="2" t="s">
        <v>10</v>
      </c>
      <c r="H734" s="10">
        <f>H735</f>
        <v>8313.8</v>
      </c>
    </row>
    <row r="735" spans="1:8" ht="42.75" customHeight="1">
      <c r="A735" s="34" t="s">
        <v>254</v>
      </c>
      <c r="B735" s="35"/>
      <c r="C735" s="35"/>
      <c r="D735" s="2" t="s">
        <v>414</v>
      </c>
      <c r="E735" s="2" t="s">
        <v>205</v>
      </c>
      <c r="F735" s="2" t="s">
        <v>97</v>
      </c>
      <c r="G735" s="2" t="s">
        <v>10</v>
      </c>
      <c r="H735" s="10">
        <f>H736</f>
        <v>8313.8</v>
      </c>
    </row>
    <row r="736" spans="1:8" ht="52.5" customHeight="1">
      <c r="A736" s="34" t="s">
        <v>98</v>
      </c>
      <c r="B736" s="35"/>
      <c r="C736" s="35"/>
      <c r="D736" s="2" t="s">
        <v>414</v>
      </c>
      <c r="E736" s="2" t="s">
        <v>205</v>
      </c>
      <c r="F736" s="2" t="s">
        <v>99</v>
      </c>
      <c r="G736" s="2" t="s">
        <v>10</v>
      </c>
      <c r="H736" s="10">
        <f>H737+H738+H739</f>
        <v>8313.8</v>
      </c>
    </row>
    <row r="737" spans="1:8" ht="27" customHeight="1">
      <c r="A737" s="34" t="s">
        <v>102</v>
      </c>
      <c r="B737" s="35"/>
      <c r="C737" s="35"/>
      <c r="D737" s="2" t="s">
        <v>414</v>
      </c>
      <c r="E737" s="2" t="s">
        <v>205</v>
      </c>
      <c r="F737" s="2" t="s">
        <v>99</v>
      </c>
      <c r="G737" s="2" t="s">
        <v>42</v>
      </c>
      <c r="H737" s="10">
        <v>6930</v>
      </c>
    </row>
    <row r="738" spans="1:8" ht="27" customHeight="1">
      <c r="A738" s="34" t="s">
        <v>203</v>
      </c>
      <c r="B738" s="35"/>
      <c r="C738" s="35"/>
      <c r="D738" s="2" t="s">
        <v>414</v>
      </c>
      <c r="E738" s="2" t="s">
        <v>205</v>
      </c>
      <c r="F738" s="2" t="s">
        <v>99</v>
      </c>
      <c r="G738" s="2" t="s">
        <v>12</v>
      </c>
      <c r="H738" s="10">
        <v>796.9</v>
      </c>
    </row>
    <row r="739" spans="1:8" ht="17.25" customHeight="1">
      <c r="A739" s="34" t="s">
        <v>204</v>
      </c>
      <c r="B739" s="35"/>
      <c r="C739" s="35"/>
      <c r="D739" s="2" t="s">
        <v>414</v>
      </c>
      <c r="E739" s="2" t="s">
        <v>205</v>
      </c>
      <c r="F739" s="2" t="s">
        <v>99</v>
      </c>
      <c r="G739" s="2" t="s">
        <v>13</v>
      </c>
      <c r="H739" s="10">
        <v>586.9</v>
      </c>
    </row>
    <row r="740" spans="1:8" ht="39" customHeight="1">
      <c r="A740" s="36" t="s">
        <v>17</v>
      </c>
      <c r="B740" s="36"/>
      <c r="C740" s="36"/>
      <c r="D740" s="2" t="s">
        <v>414</v>
      </c>
      <c r="E740" s="9" t="s">
        <v>89</v>
      </c>
      <c r="F740" s="2" t="s">
        <v>97</v>
      </c>
      <c r="G740" s="2" t="s">
        <v>10</v>
      </c>
      <c r="H740" s="10">
        <f>H741</f>
        <v>220</v>
      </c>
    </row>
    <row r="741" spans="1:8" ht="27.75" customHeight="1">
      <c r="A741" s="34" t="s">
        <v>103</v>
      </c>
      <c r="B741" s="34"/>
      <c r="C741" s="34"/>
      <c r="D741" s="2" t="s">
        <v>414</v>
      </c>
      <c r="E741" s="2" t="s">
        <v>108</v>
      </c>
      <c r="F741" s="9" t="s">
        <v>97</v>
      </c>
      <c r="G741" s="9" t="s">
        <v>10</v>
      </c>
      <c r="H741" s="10">
        <f>H742</f>
        <v>220</v>
      </c>
    </row>
    <row r="742" spans="1:8" ht="39.75" customHeight="1">
      <c r="A742" s="34" t="s">
        <v>104</v>
      </c>
      <c r="B742" s="35"/>
      <c r="C742" s="35"/>
      <c r="D742" s="2" t="s">
        <v>414</v>
      </c>
      <c r="E742" s="2" t="s">
        <v>108</v>
      </c>
      <c r="F742" s="9" t="s">
        <v>105</v>
      </c>
      <c r="G742" s="9" t="s">
        <v>10</v>
      </c>
      <c r="H742" s="10">
        <f>H743</f>
        <v>220</v>
      </c>
    </row>
    <row r="743" spans="1:8" ht="69" customHeight="1">
      <c r="A743" s="34" t="s">
        <v>106</v>
      </c>
      <c r="B743" s="35"/>
      <c r="C743" s="35"/>
      <c r="D743" s="2" t="s">
        <v>414</v>
      </c>
      <c r="E743" s="2" t="s">
        <v>108</v>
      </c>
      <c r="F743" s="9" t="s">
        <v>105</v>
      </c>
      <c r="G743" s="9" t="s">
        <v>107</v>
      </c>
      <c r="H743" s="10">
        <v>220</v>
      </c>
    </row>
    <row r="744" spans="1:8" ht="44.25" customHeight="1">
      <c r="A744" s="57" t="s">
        <v>54</v>
      </c>
      <c r="B744" s="58"/>
      <c r="C744" s="58"/>
      <c r="D744" s="13" t="s">
        <v>415</v>
      </c>
      <c r="E744" s="2"/>
      <c r="F744" s="2"/>
      <c r="G744" s="2"/>
      <c r="H744" s="15">
        <f>H745</f>
        <v>73371.7</v>
      </c>
    </row>
    <row r="745" spans="1:8" ht="25.5" customHeight="1">
      <c r="A745" s="36" t="s">
        <v>202</v>
      </c>
      <c r="B745" s="43"/>
      <c r="C745" s="43"/>
      <c r="D745" s="2" t="s">
        <v>415</v>
      </c>
      <c r="E745" s="2" t="s">
        <v>11</v>
      </c>
      <c r="F745" s="2" t="s">
        <v>97</v>
      </c>
      <c r="G745" s="2" t="s">
        <v>10</v>
      </c>
      <c r="H745" s="10">
        <f>H746+H749</f>
        <v>73371.7</v>
      </c>
    </row>
    <row r="746" spans="1:8" ht="39" customHeight="1">
      <c r="A746" s="34" t="s">
        <v>100</v>
      </c>
      <c r="B746" s="34"/>
      <c r="C746" s="34"/>
      <c r="D746" s="2" t="s">
        <v>415</v>
      </c>
      <c r="E746" s="2" t="s">
        <v>101</v>
      </c>
      <c r="F746" s="2" t="s">
        <v>97</v>
      </c>
      <c r="G746" s="2" t="s">
        <v>10</v>
      </c>
      <c r="H746" s="1">
        <f>H747</f>
        <v>15371.7</v>
      </c>
    </row>
    <row r="747" spans="1:8" ht="49.5" customHeight="1">
      <c r="A747" s="34" t="s">
        <v>98</v>
      </c>
      <c r="B747" s="34"/>
      <c r="C747" s="34"/>
      <c r="D747" s="2" t="s">
        <v>415</v>
      </c>
      <c r="E747" s="2" t="s">
        <v>101</v>
      </c>
      <c r="F747" s="2" t="s">
        <v>99</v>
      </c>
      <c r="G747" s="2" t="s">
        <v>10</v>
      </c>
      <c r="H747" s="1">
        <f>H748</f>
        <v>15371.7</v>
      </c>
    </row>
    <row r="748" spans="1:8" ht="29.25" customHeight="1">
      <c r="A748" s="34" t="s">
        <v>102</v>
      </c>
      <c r="B748" s="35"/>
      <c r="C748" s="35"/>
      <c r="D748" s="2" t="s">
        <v>415</v>
      </c>
      <c r="E748" s="2" t="s">
        <v>101</v>
      </c>
      <c r="F748" s="2" t="s">
        <v>99</v>
      </c>
      <c r="G748" s="2" t="s">
        <v>42</v>
      </c>
      <c r="H748" s="1">
        <v>15371.7</v>
      </c>
    </row>
    <row r="749" spans="1:8" ht="30" customHeight="1">
      <c r="A749" s="34" t="s">
        <v>55</v>
      </c>
      <c r="B749" s="35"/>
      <c r="C749" s="35"/>
      <c r="D749" s="2" t="s">
        <v>415</v>
      </c>
      <c r="E749" s="9" t="s">
        <v>214</v>
      </c>
      <c r="F749" s="9" t="s">
        <v>97</v>
      </c>
      <c r="G749" s="9" t="s">
        <v>10</v>
      </c>
      <c r="H749" s="10">
        <f>H750</f>
        <v>58000</v>
      </c>
    </row>
    <row r="750" spans="1:8" ht="16.5" customHeight="1">
      <c r="A750" s="34" t="s">
        <v>215</v>
      </c>
      <c r="B750" s="35"/>
      <c r="C750" s="35"/>
      <c r="D750" s="2" t="s">
        <v>415</v>
      </c>
      <c r="E750" s="9" t="s">
        <v>214</v>
      </c>
      <c r="F750" s="9" t="s">
        <v>216</v>
      </c>
      <c r="G750" s="9" t="s">
        <v>10</v>
      </c>
      <c r="H750" s="10">
        <f>H751</f>
        <v>58000</v>
      </c>
    </row>
    <row r="751" spans="1:8" ht="39" customHeight="1">
      <c r="A751" s="34" t="s">
        <v>56</v>
      </c>
      <c r="B751" s="35"/>
      <c r="C751" s="35"/>
      <c r="D751" s="2" t="s">
        <v>415</v>
      </c>
      <c r="E751" s="9" t="s">
        <v>214</v>
      </c>
      <c r="F751" s="9" t="s">
        <v>216</v>
      </c>
      <c r="G751" s="9" t="s">
        <v>217</v>
      </c>
      <c r="H751" s="10">
        <v>58000</v>
      </c>
    </row>
    <row r="752" spans="1:8" ht="28.5" customHeight="1">
      <c r="A752" s="48" t="s">
        <v>460</v>
      </c>
      <c r="B752" s="46"/>
      <c r="C752" s="47"/>
      <c r="D752" s="22" t="s">
        <v>461</v>
      </c>
      <c r="E752" s="9"/>
      <c r="F752" s="9"/>
      <c r="G752" s="9"/>
      <c r="H752" s="23">
        <f>H753</f>
        <v>600.9</v>
      </c>
    </row>
    <row r="753" spans="1:8" ht="41.25" customHeight="1">
      <c r="A753" s="25" t="s">
        <v>22</v>
      </c>
      <c r="B753" s="26"/>
      <c r="C753" s="27"/>
      <c r="D753" s="2" t="s">
        <v>461</v>
      </c>
      <c r="E753" s="9" t="s">
        <v>61</v>
      </c>
      <c r="F753" s="9" t="s">
        <v>97</v>
      </c>
      <c r="G753" s="9" t="s">
        <v>10</v>
      </c>
      <c r="H753" s="10">
        <f>H757+H754</f>
        <v>600.9</v>
      </c>
    </row>
    <row r="754" spans="1:8" ht="39.75" customHeight="1">
      <c r="A754" s="28" t="s">
        <v>23</v>
      </c>
      <c r="B754" s="29"/>
      <c r="C754" s="30"/>
      <c r="D754" s="2" t="s">
        <v>461</v>
      </c>
      <c r="E754" s="9" t="s">
        <v>63</v>
      </c>
      <c r="F754" s="9" t="s">
        <v>140</v>
      </c>
      <c r="G754" s="9" t="s">
        <v>10</v>
      </c>
      <c r="H754" s="10">
        <f>H755</f>
        <v>491.8</v>
      </c>
    </row>
    <row r="755" spans="1:8" ht="18" customHeight="1">
      <c r="A755" s="31" t="s">
        <v>139</v>
      </c>
      <c r="B755" s="77"/>
      <c r="C755" s="78"/>
      <c r="D755" s="2" t="s">
        <v>461</v>
      </c>
      <c r="E755" s="9" t="s">
        <v>63</v>
      </c>
      <c r="F755" s="9" t="s">
        <v>140</v>
      </c>
      <c r="G755" s="9" t="s">
        <v>10</v>
      </c>
      <c r="H755" s="10">
        <f>H756</f>
        <v>491.8</v>
      </c>
    </row>
    <row r="756" spans="1:8" ht="26.25" customHeight="1">
      <c r="A756" s="31" t="s">
        <v>492</v>
      </c>
      <c r="B756" s="32"/>
      <c r="C756" s="33"/>
      <c r="D756" s="2" t="s">
        <v>461</v>
      </c>
      <c r="E756" s="9" t="s">
        <v>63</v>
      </c>
      <c r="F756" s="9" t="s">
        <v>140</v>
      </c>
      <c r="G756" s="9" t="s">
        <v>43</v>
      </c>
      <c r="H756" s="10">
        <v>491.8</v>
      </c>
    </row>
    <row r="757" spans="1:8" ht="12" customHeight="1">
      <c r="A757" s="28" t="s">
        <v>24</v>
      </c>
      <c r="B757" s="29"/>
      <c r="C757" s="30"/>
      <c r="D757" s="2" t="s">
        <v>461</v>
      </c>
      <c r="E757" s="9" t="s">
        <v>109</v>
      </c>
      <c r="F757" s="9" t="s">
        <v>97</v>
      </c>
      <c r="G757" s="9" t="s">
        <v>10</v>
      </c>
      <c r="H757" s="10">
        <f>H758</f>
        <v>109.1</v>
      </c>
    </row>
    <row r="758" spans="1:8" ht="39.75" customHeight="1">
      <c r="A758" s="31" t="s">
        <v>110</v>
      </c>
      <c r="B758" s="32"/>
      <c r="C758" s="33"/>
      <c r="D758" s="2" t="s">
        <v>461</v>
      </c>
      <c r="E758" s="9" t="s">
        <v>109</v>
      </c>
      <c r="F758" s="9" t="s">
        <v>111</v>
      </c>
      <c r="G758" s="9" t="s">
        <v>10</v>
      </c>
      <c r="H758" s="10">
        <f>H759</f>
        <v>109.1</v>
      </c>
    </row>
    <row r="759" spans="1:8" ht="26.25" customHeight="1">
      <c r="A759" s="31" t="s">
        <v>489</v>
      </c>
      <c r="B759" s="32"/>
      <c r="C759" s="33"/>
      <c r="D759" s="2" t="s">
        <v>461</v>
      </c>
      <c r="E759" s="9" t="s">
        <v>109</v>
      </c>
      <c r="F759" s="9" t="s">
        <v>111</v>
      </c>
      <c r="G759" s="9" t="s">
        <v>490</v>
      </c>
      <c r="H759" s="10">
        <v>109.1</v>
      </c>
    </row>
    <row r="760" spans="1:8" ht="39.75" customHeight="1">
      <c r="A760" s="57" t="s">
        <v>266</v>
      </c>
      <c r="B760" s="58"/>
      <c r="C760" s="58"/>
      <c r="D760" s="13" t="s">
        <v>75</v>
      </c>
      <c r="E760" s="2"/>
      <c r="F760" s="2"/>
      <c r="G760" s="2"/>
      <c r="H760" s="15">
        <f>H761</f>
        <v>1000</v>
      </c>
    </row>
    <row r="761" spans="1:8" ht="39" customHeight="1">
      <c r="A761" s="36" t="s">
        <v>29</v>
      </c>
      <c r="B761" s="36"/>
      <c r="C761" s="36"/>
      <c r="D761" s="2" t="s">
        <v>75</v>
      </c>
      <c r="E761" s="2" t="s">
        <v>20</v>
      </c>
      <c r="F761" s="2" t="s">
        <v>97</v>
      </c>
      <c r="G761" s="2" t="s">
        <v>10</v>
      </c>
      <c r="H761" s="1">
        <f>H762</f>
        <v>1000</v>
      </c>
    </row>
    <row r="762" spans="1:8" ht="19.5" customHeight="1">
      <c r="A762" s="34" t="s">
        <v>182</v>
      </c>
      <c r="B762" s="35"/>
      <c r="C762" s="35"/>
      <c r="D762" s="2" t="s">
        <v>75</v>
      </c>
      <c r="E762" s="2" t="s">
        <v>114</v>
      </c>
      <c r="F762" s="2" t="s">
        <v>183</v>
      </c>
      <c r="G762" s="2" t="s">
        <v>10</v>
      </c>
      <c r="H762" s="10">
        <f>H763</f>
        <v>1000</v>
      </c>
    </row>
    <row r="763" spans="1:8" ht="27.75" customHeight="1">
      <c r="A763" s="34" t="s">
        <v>184</v>
      </c>
      <c r="B763" s="35"/>
      <c r="C763" s="35"/>
      <c r="D763" s="2" t="s">
        <v>75</v>
      </c>
      <c r="E763" s="2" t="s">
        <v>119</v>
      </c>
      <c r="F763" s="2" t="s">
        <v>183</v>
      </c>
      <c r="G763" s="2" t="s">
        <v>185</v>
      </c>
      <c r="H763" s="10">
        <v>1000</v>
      </c>
    </row>
    <row r="764" spans="1:8" ht="38.25" customHeight="1">
      <c r="A764" s="57" t="s">
        <v>267</v>
      </c>
      <c r="B764" s="58"/>
      <c r="C764" s="58"/>
      <c r="D764" s="13" t="s">
        <v>12</v>
      </c>
      <c r="E764" s="2"/>
      <c r="F764" s="2"/>
      <c r="G764" s="2"/>
      <c r="H764" s="15">
        <f>H769+H765</f>
        <v>25632.3</v>
      </c>
    </row>
    <row r="765" spans="1:8" ht="52.5" customHeight="1">
      <c r="A765" s="36" t="s">
        <v>163</v>
      </c>
      <c r="B765" s="35"/>
      <c r="C765" s="35"/>
      <c r="D765" s="18" t="s">
        <v>12</v>
      </c>
      <c r="E765" s="2" t="s">
        <v>170</v>
      </c>
      <c r="F765" s="2" t="s">
        <v>97</v>
      </c>
      <c r="G765" s="2" t="s">
        <v>10</v>
      </c>
      <c r="H765" s="20">
        <f>H766</f>
        <v>46.5</v>
      </c>
    </row>
    <row r="766" spans="1:8" ht="27.75" customHeight="1">
      <c r="A766" s="53" t="s">
        <v>196</v>
      </c>
      <c r="B766" s="56"/>
      <c r="C766" s="56"/>
      <c r="D766" s="18" t="s">
        <v>12</v>
      </c>
      <c r="E766" s="2" t="s">
        <v>199</v>
      </c>
      <c r="F766" s="2" t="s">
        <v>97</v>
      </c>
      <c r="G766" s="2" t="s">
        <v>10</v>
      </c>
      <c r="H766" s="20">
        <f>H767</f>
        <v>46.5</v>
      </c>
    </row>
    <row r="767" spans="1:8" ht="27.75" customHeight="1">
      <c r="A767" s="34" t="s">
        <v>237</v>
      </c>
      <c r="B767" s="35"/>
      <c r="C767" s="35"/>
      <c r="D767" s="18" t="s">
        <v>12</v>
      </c>
      <c r="E767" s="2" t="s">
        <v>199</v>
      </c>
      <c r="F767" s="2" t="s">
        <v>235</v>
      </c>
      <c r="G767" s="2" t="s">
        <v>10</v>
      </c>
      <c r="H767" s="20">
        <f>H768</f>
        <v>46.5</v>
      </c>
    </row>
    <row r="768" spans="1:8" ht="13.5" customHeight="1">
      <c r="A768" s="34" t="s">
        <v>236</v>
      </c>
      <c r="B768" s="35"/>
      <c r="C768" s="35"/>
      <c r="D768" s="18" t="s">
        <v>12</v>
      </c>
      <c r="E768" s="2" t="s">
        <v>199</v>
      </c>
      <c r="F768" s="2" t="s">
        <v>235</v>
      </c>
      <c r="G768" s="2" t="s">
        <v>39</v>
      </c>
      <c r="H768" s="20">
        <v>46.5</v>
      </c>
    </row>
    <row r="769" spans="1:8" ht="38.25" customHeight="1">
      <c r="A769" s="49" t="s">
        <v>122</v>
      </c>
      <c r="B769" s="37"/>
      <c r="C769" s="37"/>
      <c r="D769" s="18" t="s">
        <v>12</v>
      </c>
      <c r="E769" s="2" t="s">
        <v>123</v>
      </c>
      <c r="F769" s="2" t="s">
        <v>97</v>
      </c>
      <c r="G769" s="2" t="s">
        <v>10</v>
      </c>
      <c r="H769" s="20">
        <f>H770</f>
        <v>25585.8</v>
      </c>
    </row>
    <row r="770" spans="1:8" ht="25.5" customHeight="1">
      <c r="A770" s="38" t="s">
        <v>124</v>
      </c>
      <c r="B770" s="51"/>
      <c r="C770" s="51"/>
      <c r="D770" s="18" t="s">
        <v>12</v>
      </c>
      <c r="E770" s="2" t="s">
        <v>125</v>
      </c>
      <c r="F770" s="2" t="s">
        <v>97</v>
      </c>
      <c r="G770" s="2" t="s">
        <v>10</v>
      </c>
      <c r="H770" s="20">
        <f>H771+H773</f>
        <v>25585.8</v>
      </c>
    </row>
    <row r="771" spans="1:8" ht="16.5" customHeight="1">
      <c r="A771" s="34" t="s">
        <v>130</v>
      </c>
      <c r="B771" s="24"/>
      <c r="C771" s="24"/>
      <c r="D771" s="18" t="s">
        <v>12</v>
      </c>
      <c r="E771" s="2" t="s">
        <v>125</v>
      </c>
      <c r="F771" s="2" t="s">
        <v>131</v>
      </c>
      <c r="G771" s="2" t="s">
        <v>10</v>
      </c>
      <c r="H771" s="1">
        <f>H772</f>
        <v>24835.8</v>
      </c>
    </row>
    <row r="772" spans="1:8" ht="30.75" customHeight="1">
      <c r="A772" s="34" t="s">
        <v>113</v>
      </c>
      <c r="B772" s="35"/>
      <c r="C772" s="35"/>
      <c r="D772" s="18" t="s">
        <v>12</v>
      </c>
      <c r="E772" s="2" t="s">
        <v>125</v>
      </c>
      <c r="F772" s="2" t="s">
        <v>131</v>
      </c>
      <c r="G772" s="2" t="s">
        <v>116</v>
      </c>
      <c r="H772" s="1">
        <f>22956.4+100+990.1+789.3</f>
        <v>24835.8</v>
      </c>
    </row>
    <row r="773" spans="1:8" ht="42.75" customHeight="1">
      <c r="A773" s="34" t="s">
        <v>228</v>
      </c>
      <c r="B773" s="24"/>
      <c r="C773" s="24"/>
      <c r="D773" s="18" t="s">
        <v>12</v>
      </c>
      <c r="E773" s="2" t="s">
        <v>125</v>
      </c>
      <c r="F773" s="2" t="s">
        <v>229</v>
      </c>
      <c r="G773" s="2" t="s">
        <v>10</v>
      </c>
      <c r="H773" s="1">
        <f>H774</f>
        <v>750</v>
      </c>
    </row>
    <row r="774" spans="1:8" ht="53.25" customHeight="1">
      <c r="A774" s="34" t="s">
        <v>252</v>
      </c>
      <c r="B774" s="24"/>
      <c r="C774" s="24"/>
      <c r="D774" s="18" t="s">
        <v>12</v>
      </c>
      <c r="E774" s="2" t="s">
        <v>125</v>
      </c>
      <c r="F774" s="2" t="s">
        <v>229</v>
      </c>
      <c r="G774" s="2" t="s">
        <v>230</v>
      </c>
      <c r="H774" s="1">
        <f>250+450+50</f>
        <v>750</v>
      </c>
    </row>
    <row r="775" spans="1:8" ht="29.25" customHeight="1">
      <c r="A775" s="57" t="s">
        <v>268</v>
      </c>
      <c r="B775" s="58"/>
      <c r="C775" s="58"/>
      <c r="D775" s="13" t="s">
        <v>13</v>
      </c>
      <c r="E775" s="2"/>
      <c r="F775" s="2"/>
      <c r="G775" s="2"/>
      <c r="H775" s="14">
        <f>H780+H776</f>
        <v>8215.5</v>
      </c>
    </row>
    <row r="776" spans="1:8" ht="27.75" customHeight="1">
      <c r="A776" s="36" t="s">
        <v>163</v>
      </c>
      <c r="B776" s="35"/>
      <c r="C776" s="35"/>
      <c r="D776" s="18" t="s">
        <v>13</v>
      </c>
      <c r="E776" s="2" t="s">
        <v>170</v>
      </c>
      <c r="F776" s="2" t="s">
        <v>97</v>
      </c>
      <c r="G776" s="2" t="s">
        <v>10</v>
      </c>
      <c r="H776" s="19">
        <f>H777</f>
        <v>46.5</v>
      </c>
    </row>
    <row r="777" spans="1:8" ht="48.75" customHeight="1">
      <c r="A777" s="53" t="s">
        <v>196</v>
      </c>
      <c r="B777" s="56"/>
      <c r="C777" s="56"/>
      <c r="D777" s="18" t="s">
        <v>13</v>
      </c>
      <c r="E777" s="2" t="s">
        <v>199</v>
      </c>
      <c r="F777" s="2" t="s">
        <v>97</v>
      </c>
      <c r="G777" s="2" t="s">
        <v>10</v>
      </c>
      <c r="H777" s="19">
        <f>H778</f>
        <v>46.5</v>
      </c>
    </row>
    <row r="778" spans="1:8" ht="63.75" customHeight="1">
      <c r="A778" s="34" t="s">
        <v>237</v>
      </c>
      <c r="B778" s="35"/>
      <c r="C778" s="35"/>
      <c r="D778" s="18" t="s">
        <v>13</v>
      </c>
      <c r="E778" s="2" t="s">
        <v>199</v>
      </c>
      <c r="F778" s="2" t="s">
        <v>235</v>
      </c>
      <c r="G778" s="2" t="s">
        <v>10</v>
      </c>
      <c r="H778" s="19">
        <f>H779</f>
        <v>46.5</v>
      </c>
    </row>
    <row r="779" spans="1:8" ht="29.25" customHeight="1">
      <c r="A779" s="34" t="s">
        <v>236</v>
      </c>
      <c r="B779" s="35"/>
      <c r="C779" s="35"/>
      <c r="D779" s="18" t="s">
        <v>13</v>
      </c>
      <c r="E779" s="2" t="s">
        <v>199</v>
      </c>
      <c r="F779" s="2" t="s">
        <v>235</v>
      </c>
      <c r="G779" s="2" t="s">
        <v>39</v>
      </c>
      <c r="H779" s="19">
        <v>46.5</v>
      </c>
    </row>
    <row r="780" spans="1:8" ht="38.25" customHeight="1">
      <c r="A780" s="49" t="s">
        <v>122</v>
      </c>
      <c r="B780" s="37"/>
      <c r="C780" s="37"/>
      <c r="D780" s="18" t="s">
        <v>13</v>
      </c>
      <c r="E780" s="2" t="s">
        <v>123</v>
      </c>
      <c r="F780" s="2" t="s">
        <v>97</v>
      </c>
      <c r="G780" s="2" t="s">
        <v>10</v>
      </c>
      <c r="H780" s="19">
        <f>H781</f>
        <v>8169</v>
      </c>
    </row>
    <row r="781" spans="1:8" ht="39.75" customHeight="1">
      <c r="A781" s="38" t="s">
        <v>124</v>
      </c>
      <c r="B781" s="51"/>
      <c r="C781" s="51"/>
      <c r="D781" s="18" t="s">
        <v>13</v>
      </c>
      <c r="E781" s="2" t="s">
        <v>125</v>
      </c>
      <c r="F781" s="2" t="s">
        <v>97</v>
      </c>
      <c r="G781" s="2" t="s">
        <v>10</v>
      </c>
      <c r="H781" s="19">
        <f>H782+H784</f>
        <v>8169</v>
      </c>
    </row>
    <row r="782" spans="1:8" ht="51.75" customHeight="1">
      <c r="A782" s="34" t="s">
        <v>130</v>
      </c>
      <c r="B782" s="24"/>
      <c r="C782" s="24"/>
      <c r="D782" s="18" t="s">
        <v>13</v>
      </c>
      <c r="E782" s="2" t="s">
        <v>125</v>
      </c>
      <c r="F782" s="2" t="s">
        <v>131</v>
      </c>
      <c r="G782" s="2" t="s">
        <v>10</v>
      </c>
      <c r="H782" s="19">
        <f>H783</f>
        <v>8019</v>
      </c>
    </row>
    <row r="783" spans="1:8" ht="27.75" customHeight="1">
      <c r="A783" s="34" t="s">
        <v>113</v>
      </c>
      <c r="B783" s="35"/>
      <c r="C783" s="35"/>
      <c r="D783" s="18" t="s">
        <v>13</v>
      </c>
      <c r="E783" s="2" t="s">
        <v>125</v>
      </c>
      <c r="F783" s="2" t="s">
        <v>131</v>
      </c>
      <c r="G783" s="2" t="s">
        <v>116</v>
      </c>
      <c r="H783" s="1">
        <f>7576+400+40+3</f>
        <v>8019</v>
      </c>
    </row>
    <row r="784" spans="1:8" ht="57" customHeight="1">
      <c r="A784" s="34" t="s">
        <v>228</v>
      </c>
      <c r="B784" s="24"/>
      <c r="C784" s="24"/>
      <c r="D784" s="18" t="s">
        <v>13</v>
      </c>
      <c r="E784" s="2" t="s">
        <v>125</v>
      </c>
      <c r="F784" s="2" t="s">
        <v>229</v>
      </c>
      <c r="G784" s="2" t="s">
        <v>10</v>
      </c>
      <c r="H784" s="1">
        <f>H785</f>
        <v>150</v>
      </c>
    </row>
    <row r="785" spans="1:8" ht="41.25" customHeight="1">
      <c r="A785" s="34" t="s">
        <v>252</v>
      </c>
      <c r="B785" s="24"/>
      <c r="C785" s="24"/>
      <c r="D785" s="18" t="s">
        <v>13</v>
      </c>
      <c r="E785" s="2" t="s">
        <v>125</v>
      </c>
      <c r="F785" s="2" t="s">
        <v>229</v>
      </c>
      <c r="G785" s="2" t="s">
        <v>230</v>
      </c>
      <c r="H785" s="1">
        <v>150</v>
      </c>
    </row>
    <row r="786" spans="1:8" ht="26.25" customHeight="1">
      <c r="A786" s="57" t="s">
        <v>269</v>
      </c>
      <c r="B786" s="58"/>
      <c r="C786" s="58"/>
      <c r="D786" s="13" t="s">
        <v>14</v>
      </c>
      <c r="E786" s="2"/>
      <c r="F786" s="2"/>
      <c r="G786" s="2"/>
      <c r="H786" s="14">
        <f>H791+H787</f>
        <v>6636.5</v>
      </c>
    </row>
    <row r="787" spans="1:8" ht="40.5" customHeight="1">
      <c r="A787" s="36" t="s">
        <v>163</v>
      </c>
      <c r="B787" s="35"/>
      <c r="C787" s="35"/>
      <c r="D787" s="18" t="s">
        <v>14</v>
      </c>
      <c r="E787" s="2" t="s">
        <v>170</v>
      </c>
      <c r="F787" s="2" t="s">
        <v>97</v>
      </c>
      <c r="G787" s="2" t="s">
        <v>10</v>
      </c>
      <c r="H787" s="19">
        <f>H788</f>
        <v>46.5</v>
      </c>
    </row>
    <row r="788" spans="1:8" ht="38.25" customHeight="1">
      <c r="A788" s="53" t="s">
        <v>196</v>
      </c>
      <c r="B788" s="56"/>
      <c r="C788" s="56"/>
      <c r="D788" s="18" t="s">
        <v>14</v>
      </c>
      <c r="E788" s="2" t="s">
        <v>199</v>
      </c>
      <c r="F788" s="2" t="s">
        <v>97</v>
      </c>
      <c r="G788" s="2" t="s">
        <v>10</v>
      </c>
      <c r="H788" s="19">
        <f>H789</f>
        <v>46.5</v>
      </c>
    </row>
    <row r="789" spans="1:8" ht="41.25" customHeight="1">
      <c r="A789" s="34" t="s">
        <v>237</v>
      </c>
      <c r="B789" s="35"/>
      <c r="C789" s="35"/>
      <c r="D789" s="18" t="s">
        <v>14</v>
      </c>
      <c r="E789" s="2" t="s">
        <v>199</v>
      </c>
      <c r="F789" s="2" t="s">
        <v>235</v>
      </c>
      <c r="G789" s="2" t="s">
        <v>10</v>
      </c>
      <c r="H789" s="19">
        <f>H790</f>
        <v>46.5</v>
      </c>
    </row>
    <row r="790" spans="1:8" ht="28.5" customHeight="1">
      <c r="A790" s="34" t="s">
        <v>236</v>
      </c>
      <c r="B790" s="35"/>
      <c r="C790" s="35"/>
      <c r="D790" s="18" t="s">
        <v>14</v>
      </c>
      <c r="E790" s="2" t="s">
        <v>199</v>
      </c>
      <c r="F790" s="2" t="s">
        <v>235</v>
      </c>
      <c r="G790" s="2" t="s">
        <v>39</v>
      </c>
      <c r="H790" s="19">
        <v>46.5</v>
      </c>
    </row>
    <row r="791" spans="1:8" ht="38.25" customHeight="1">
      <c r="A791" s="49" t="s">
        <v>122</v>
      </c>
      <c r="B791" s="37"/>
      <c r="C791" s="37"/>
      <c r="D791" s="18" t="s">
        <v>14</v>
      </c>
      <c r="E791" s="2" t="s">
        <v>123</v>
      </c>
      <c r="F791" s="2" t="s">
        <v>97</v>
      </c>
      <c r="G791" s="2" t="s">
        <v>10</v>
      </c>
      <c r="H791" s="19">
        <f>H792</f>
        <v>6590</v>
      </c>
    </row>
    <row r="792" spans="1:8" ht="51.75" customHeight="1">
      <c r="A792" s="38" t="s">
        <v>124</v>
      </c>
      <c r="B792" s="51"/>
      <c r="C792" s="51"/>
      <c r="D792" s="18" t="s">
        <v>14</v>
      </c>
      <c r="E792" s="2" t="s">
        <v>125</v>
      </c>
      <c r="F792" s="2" t="s">
        <v>97</v>
      </c>
      <c r="G792" s="2" t="s">
        <v>10</v>
      </c>
      <c r="H792" s="19">
        <f>H793+H795</f>
        <v>6590</v>
      </c>
    </row>
    <row r="793" spans="1:8" ht="28.5" customHeight="1">
      <c r="A793" s="34" t="s">
        <v>130</v>
      </c>
      <c r="B793" s="24"/>
      <c r="C793" s="24"/>
      <c r="D793" s="18" t="s">
        <v>14</v>
      </c>
      <c r="E793" s="2" t="s">
        <v>125</v>
      </c>
      <c r="F793" s="2" t="s">
        <v>131</v>
      </c>
      <c r="G793" s="2" t="s">
        <v>10</v>
      </c>
      <c r="H793" s="19">
        <f>H794</f>
        <v>6540</v>
      </c>
    </row>
    <row r="794" spans="1:8" ht="29.25" customHeight="1">
      <c r="A794" s="34" t="s">
        <v>113</v>
      </c>
      <c r="B794" s="35"/>
      <c r="C794" s="35"/>
      <c r="D794" s="18" t="s">
        <v>14</v>
      </c>
      <c r="E794" s="2" t="s">
        <v>125</v>
      </c>
      <c r="F794" s="2" t="s">
        <v>131</v>
      </c>
      <c r="G794" s="2" t="s">
        <v>116</v>
      </c>
      <c r="H794" s="1">
        <v>6540</v>
      </c>
    </row>
    <row r="795" spans="1:8" ht="17.25" customHeight="1">
      <c r="A795" s="34" t="s">
        <v>228</v>
      </c>
      <c r="B795" s="24"/>
      <c r="C795" s="24"/>
      <c r="D795" s="18" t="s">
        <v>14</v>
      </c>
      <c r="E795" s="2" t="s">
        <v>125</v>
      </c>
      <c r="F795" s="2" t="s">
        <v>229</v>
      </c>
      <c r="G795" s="2" t="s">
        <v>10</v>
      </c>
      <c r="H795" s="1">
        <f>H796</f>
        <v>50</v>
      </c>
    </row>
    <row r="796" spans="1:8" ht="25.5" customHeight="1">
      <c r="A796" s="34" t="s">
        <v>252</v>
      </c>
      <c r="B796" s="24"/>
      <c r="C796" s="24"/>
      <c r="D796" s="18" t="s">
        <v>14</v>
      </c>
      <c r="E796" s="2" t="s">
        <v>125</v>
      </c>
      <c r="F796" s="2" t="s">
        <v>229</v>
      </c>
      <c r="G796" s="2" t="s">
        <v>230</v>
      </c>
      <c r="H796" s="1">
        <v>50</v>
      </c>
    </row>
    <row r="797" spans="1:8" ht="26.25" customHeight="1">
      <c r="A797" s="57" t="s">
        <v>270</v>
      </c>
      <c r="B797" s="58"/>
      <c r="C797" s="58"/>
      <c r="D797" s="13" t="s">
        <v>15</v>
      </c>
      <c r="E797" s="2"/>
      <c r="F797" s="2"/>
      <c r="G797" s="2"/>
      <c r="H797" s="14">
        <f>H798</f>
        <v>6160</v>
      </c>
    </row>
    <row r="798" spans="1:8" ht="18" customHeight="1">
      <c r="A798" s="49" t="s">
        <v>122</v>
      </c>
      <c r="B798" s="37"/>
      <c r="C798" s="37"/>
      <c r="D798" s="18" t="s">
        <v>15</v>
      </c>
      <c r="E798" s="2" t="s">
        <v>123</v>
      </c>
      <c r="F798" s="2" t="s">
        <v>97</v>
      </c>
      <c r="G798" s="2" t="s">
        <v>10</v>
      </c>
      <c r="H798" s="19">
        <f>H799</f>
        <v>6160</v>
      </c>
    </row>
    <row r="799" spans="1:8" ht="27.75" customHeight="1">
      <c r="A799" s="38" t="s">
        <v>124</v>
      </c>
      <c r="B799" s="51"/>
      <c r="C799" s="51"/>
      <c r="D799" s="18" t="s">
        <v>15</v>
      </c>
      <c r="E799" s="2" t="s">
        <v>125</v>
      </c>
      <c r="F799" s="2" t="s">
        <v>97</v>
      </c>
      <c r="G799" s="2" t="s">
        <v>10</v>
      </c>
      <c r="H799" s="19">
        <f>H800+H802</f>
        <v>6160</v>
      </c>
    </row>
    <row r="800" spans="1:8" ht="46.5" customHeight="1">
      <c r="A800" s="34" t="s">
        <v>130</v>
      </c>
      <c r="B800" s="24"/>
      <c r="C800" s="24"/>
      <c r="D800" s="18" t="s">
        <v>15</v>
      </c>
      <c r="E800" s="2" t="s">
        <v>125</v>
      </c>
      <c r="F800" s="2" t="s">
        <v>131</v>
      </c>
      <c r="G800" s="2" t="s">
        <v>10</v>
      </c>
      <c r="H800" s="19">
        <f>H801</f>
        <v>6130</v>
      </c>
    </row>
    <row r="801" spans="1:8" ht="51.75" customHeight="1">
      <c r="A801" s="34" t="s">
        <v>113</v>
      </c>
      <c r="B801" s="35"/>
      <c r="C801" s="35"/>
      <c r="D801" s="18" t="s">
        <v>15</v>
      </c>
      <c r="E801" s="2" t="s">
        <v>125</v>
      </c>
      <c r="F801" s="2" t="s">
        <v>131</v>
      </c>
      <c r="G801" s="2" t="s">
        <v>116</v>
      </c>
      <c r="H801" s="1">
        <v>6130</v>
      </c>
    </row>
    <row r="802" spans="1:8" ht="27.75" customHeight="1">
      <c r="A802" s="34" t="s">
        <v>228</v>
      </c>
      <c r="B802" s="24"/>
      <c r="C802" s="24"/>
      <c r="D802" s="18" t="s">
        <v>15</v>
      </c>
      <c r="E802" s="2" t="s">
        <v>125</v>
      </c>
      <c r="F802" s="2" t="s">
        <v>229</v>
      </c>
      <c r="G802" s="2" t="s">
        <v>10</v>
      </c>
      <c r="H802" s="1">
        <f>H803</f>
        <v>30</v>
      </c>
    </row>
    <row r="803" spans="1:8" ht="27.75" customHeight="1">
      <c r="A803" s="34" t="s">
        <v>252</v>
      </c>
      <c r="B803" s="24"/>
      <c r="C803" s="24"/>
      <c r="D803" s="18" t="s">
        <v>15</v>
      </c>
      <c r="E803" s="2" t="s">
        <v>125</v>
      </c>
      <c r="F803" s="2" t="s">
        <v>229</v>
      </c>
      <c r="G803" s="2" t="s">
        <v>230</v>
      </c>
      <c r="H803" s="1">
        <v>30</v>
      </c>
    </row>
    <row r="804" spans="1:8" ht="18" customHeight="1">
      <c r="A804" s="57" t="s">
        <v>271</v>
      </c>
      <c r="B804" s="58"/>
      <c r="C804" s="58"/>
      <c r="D804" s="13" t="s">
        <v>76</v>
      </c>
      <c r="E804" s="2"/>
      <c r="F804" s="2"/>
      <c r="G804" s="2"/>
      <c r="H804" s="14">
        <f>H809+H805</f>
        <v>7868.5</v>
      </c>
    </row>
    <row r="805" spans="1:8" ht="17.25" customHeight="1">
      <c r="A805" s="36" t="s">
        <v>163</v>
      </c>
      <c r="B805" s="35"/>
      <c r="C805" s="35"/>
      <c r="D805" s="18" t="s">
        <v>76</v>
      </c>
      <c r="E805" s="2" t="s">
        <v>170</v>
      </c>
      <c r="F805" s="2" t="s">
        <v>97</v>
      </c>
      <c r="G805" s="2" t="s">
        <v>10</v>
      </c>
      <c r="H805" s="19">
        <f>H806</f>
        <v>46.5</v>
      </c>
    </row>
    <row r="806" spans="1:8" ht="25.5" customHeight="1">
      <c r="A806" s="53" t="s">
        <v>196</v>
      </c>
      <c r="B806" s="56"/>
      <c r="C806" s="56"/>
      <c r="D806" s="18" t="s">
        <v>76</v>
      </c>
      <c r="E806" s="2" t="s">
        <v>199</v>
      </c>
      <c r="F806" s="2" t="s">
        <v>97</v>
      </c>
      <c r="G806" s="2" t="s">
        <v>10</v>
      </c>
      <c r="H806" s="19">
        <f>H807</f>
        <v>46.5</v>
      </c>
    </row>
    <row r="807" spans="1:8" ht="27.75" customHeight="1">
      <c r="A807" s="34" t="s">
        <v>237</v>
      </c>
      <c r="B807" s="35"/>
      <c r="C807" s="35"/>
      <c r="D807" s="18" t="s">
        <v>76</v>
      </c>
      <c r="E807" s="2" t="s">
        <v>199</v>
      </c>
      <c r="F807" s="2" t="s">
        <v>235</v>
      </c>
      <c r="G807" s="2" t="s">
        <v>10</v>
      </c>
      <c r="H807" s="19">
        <f>H808</f>
        <v>46.5</v>
      </c>
    </row>
    <row r="808" spans="1:8" ht="12.75">
      <c r="A808" s="34" t="s">
        <v>236</v>
      </c>
      <c r="B808" s="35"/>
      <c r="C808" s="35"/>
      <c r="D808" s="18" t="s">
        <v>76</v>
      </c>
      <c r="E808" s="2" t="s">
        <v>199</v>
      </c>
      <c r="F808" s="2" t="s">
        <v>235</v>
      </c>
      <c r="G808" s="2" t="s">
        <v>39</v>
      </c>
      <c r="H808" s="19">
        <v>46.5</v>
      </c>
    </row>
    <row r="809" spans="1:8" ht="25.5" customHeight="1">
      <c r="A809" s="49" t="s">
        <v>122</v>
      </c>
      <c r="B809" s="37"/>
      <c r="C809" s="37"/>
      <c r="D809" s="18" t="s">
        <v>76</v>
      </c>
      <c r="E809" s="2" t="s">
        <v>123</v>
      </c>
      <c r="F809" s="2" t="s">
        <v>97</v>
      </c>
      <c r="G809" s="2" t="s">
        <v>10</v>
      </c>
      <c r="H809" s="19">
        <f>H810</f>
        <v>7822</v>
      </c>
    </row>
    <row r="810" spans="1:8" ht="27.75" customHeight="1">
      <c r="A810" s="38" t="s">
        <v>124</v>
      </c>
      <c r="B810" s="51"/>
      <c r="C810" s="51"/>
      <c r="D810" s="18" t="s">
        <v>76</v>
      </c>
      <c r="E810" s="2" t="s">
        <v>125</v>
      </c>
      <c r="F810" s="2" t="s">
        <v>97</v>
      </c>
      <c r="G810" s="2" t="s">
        <v>10</v>
      </c>
      <c r="H810" s="19">
        <f>H811</f>
        <v>7822</v>
      </c>
    </row>
    <row r="811" spans="1:8" ht="26.25" customHeight="1">
      <c r="A811" s="34" t="s">
        <v>130</v>
      </c>
      <c r="B811" s="24"/>
      <c r="C811" s="24"/>
      <c r="D811" s="18" t="s">
        <v>76</v>
      </c>
      <c r="E811" s="2" t="s">
        <v>125</v>
      </c>
      <c r="F811" s="2" t="s">
        <v>131</v>
      </c>
      <c r="G811" s="2" t="s">
        <v>10</v>
      </c>
      <c r="H811" s="19">
        <f>H812</f>
        <v>7822</v>
      </c>
    </row>
    <row r="812" spans="1:8" ht="28.5" customHeight="1">
      <c r="A812" s="34" t="s">
        <v>113</v>
      </c>
      <c r="B812" s="35"/>
      <c r="C812" s="35"/>
      <c r="D812" s="18" t="s">
        <v>76</v>
      </c>
      <c r="E812" s="2" t="s">
        <v>125</v>
      </c>
      <c r="F812" s="2" t="s">
        <v>131</v>
      </c>
      <c r="G812" s="2" t="s">
        <v>116</v>
      </c>
      <c r="H812" s="1">
        <v>7822</v>
      </c>
    </row>
    <row r="813" spans="1:8" ht="15.75" customHeight="1">
      <c r="A813" s="57" t="s">
        <v>272</v>
      </c>
      <c r="B813" s="58"/>
      <c r="C813" s="58"/>
      <c r="D813" s="13" t="s">
        <v>77</v>
      </c>
      <c r="E813" s="2"/>
      <c r="F813" s="2"/>
      <c r="G813" s="2"/>
      <c r="H813" s="14">
        <f>H818+H814</f>
        <v>5522.8</v>
      </c>
    </row>
    <row r="814" spans="1:8" ht="27" customHeight="1">
      <c r="A814" s="36" t="s">
        <v>163</v>
      </c>
      <c r="B814" s="35"/>
      <c r="C814" s="35"/>
      <c r="D814" s="18" t="s">
        <v>77</v>
      </c>
      <c r="E814" s="2" t="s">
        <v>170</v>
      </c>
      <c r="F814" s="2" t="s">
        <v>97</v>
      </c>
      <c r="G814" s="2" t="s">
        <v>10</v>
      </c>
      <c r="H814" s="19">
        <f>H815</f>
        <v>46.5</v>
      </c>
    </row>
    <row r="815" spans="1:8" ht="25.5" customHeight="1">
      <c r="A815" s="53" t="s">
        <v>196</v>
      </c>
      <c r="B815" s="56"/>
      <c r="C815" s="56"/>
      <c r="D815" s="18" t="s">
        <v>77</v>
      </c>
      <c r="E815" s="2" t="s">
        <v>199</v>
      </c>
      <c r="F815" s="2" t="s">
        <v>97</v>
      </c>
      <c r="G815" s="2" t="s">
        <v>10</v>
      </c>
      <c r="H815" s="19">
        <f>H816</f>
        <v>46.5</v>
      </c>
    </row>
    <row r="816" spans="1:8" ht="25.5" customHeight="1">
      <c r="A816" s="34" t="s">
        <v>237</v>
      </c>
      <c r="B816" s="35"/>
      <c r="C816" s="35"/>
      <c r="D816" s="18" t="s">
        <v>77</v>
      </c>
      <c r="E816" s="2" t="s">
        <v>199</v>
      </c>
      <c r="F816" s="2" t="s">
        <v>235</v>
      </c>
      <c r="G816" s="2" t="s">
        <v>10</v>
      </c>
      <c r="H816" s="19">
        <f>H817</f>
        <v>46.5</v>
      </c>
    </row>
    <row r="817" spans="1:8" ht="26.25" customHeight="1">
      <c r="A817" s="34" t="s">
        <v>236</v>
      </c>
      <c r="B817" s="35"/>
      <c r="C817" s="35"/>
      <c r="D817" s="18" t="s">
        <v>77</v>
      </c>
      <c r="E817" s="2" t="s">
        <v>199</v>
      </c>
      <c r="F817" s="2" t="s">
        <v>235</v>
      </c>
      <c r="G817" s="2" t="s">
        <v>39</v>
      </c>
      <c r="H817" s="19">
        <v>46.5</v>
      </c>
    </row>
    <row r="818" spans="1:8" ht="14.25" customHeight="1">
      <c r="A818" s="49" t="s">
        <v>122</v>
      </c>
      <c r="B818" s="37"/>
      <c r="C818" s="37"/>
      <c r="D818" s="18" t="s">
        <v>77</v>
      </c>
      <c r="E818" s="2" t="s">
        <v>123</v>
      </c>
      <c r="F818" s="2" t="s">
        <v>97</v>
      </c>
      <c r="G818" s="2" t="s">
        <v>10</v>
      </c>
      <c r="H818" s="19">
        <f>H819</f>
        <v>5476.3</v>
      </c>
    </row>
    <row r="819" spans="1:8" ht="26.25" customHeight="1">
      <c r="A819" s="38" t="s">
        <v>124</v>
      </c>
      <c r="B819" s="51"/>
      <c r="C819" s="51"/>
      <c r="D819" s="18" t="s">
        <v>77</v>
      </c>
      <c r="E819" s="2" t="s">
        <v>125</v>
      </c>
      <c r="F819" s="2" t="s">
        <v>97</v>
      </c>
      <c r="G819" s="2" t="s">
        <v>10</v>
      </c>
      <c r="H819" s="19">
        <f>H820+H822</f>
        <v>5476.3</v>
      </c>
    </row>
    <row r="820" spans="1:8" ht="26.25" customHeight="1">
      <c r="A820" s="34" t="s">
        <v>130</v>
      </c>
      <c r="B820" s="24"/>
      <c r="C820" s="24"/>
      <c r="D820" s="18" t="s">
        <v>77</v>
      </c>
      <c r="E820" s="2" t="s">
        <v>125</v>
      </c>
      <c r="F820" s="2" t="s">
        <v>131</v>
      </c>
      <c r="G820" s="2" t="s">
        <v>10</v>
      </c>
      <c r="H820" s="19">
        <f>H821</f>
        <v>5436.3</v>
      </c>
    </row>
    <row r="821" spans="1:8" ht="24.75" customHeight="1">
      <c r="A821" s="34" t="s">
        <v>113</v>
      </c>
      <c r="B821" s="35"/>
      <c r="C821" s="35"/>
      <c r="D821" s="18" t="s">
        <v>77</v>
      </c>
      <c r="E821" s="2" t="s">
        <v>125</v>
      </c>
      <c r="F821" s="2" t="s">
        <v>131</v>
      </c>
      <c r="G821" s="2" t="s">
        <v>116</v>
      </c>
      <c r="H821" s="1">
        <f>5054+400-50+32.3</f>
        <v>5436.3</v>
      </c>
    </row>
    <row r="822" spans="1:8" ht="15" customHeight="1">
      <c r="A822" s="34" t="s">
        <v>228</v>
      </c>
      <c r="B822" s="24"/>
      <c r="C822" s="24"/>
      <c r="D822" s="18" t="s">
        <v>77</v>
      </c>
      <c r="E822" s="2" t="s">
        <v>125</v>
      </c>
      <c r="F822" s="2" t="s">
        <v>229</v>
      </c>
      <c r="G822" s="2" t="s">
        <v>10</v>
      </c>
      <c r="H822" s="1">
        <f>H823</f>
        <v>40</v>
      </c>
    </row>
    <row r="823" spans="1:8" ht="15" customHeight="1">
      <c r="A823" s="34" t="s">
        <v>252</v>
      </c>
      <c r="B823" s="24"/>
      <c r="C823" s="24"/>
      <c r="D823" s="18" t="s">
        <v>77</v>
      </c>
      <c r="E823" s="2" t="s">
        <v>125</v>
      </c>
      <c r="F823" s="2" t="s">
        <v>229</v>
      </c>
      <c r="G823" s="2" t="s">
        <v>230</v>
      </c>
      <c r="H823" s="1">
        <v>40</v>
      </c>
    </row>
    <row r="824" spans="1:8" ht="13.5">
      <c r="A824" s="57" t="s">
        <v>273</v>
      </c>
      <c r="B824" s="58"/>
      <c r="C824" s="58"/>
      <c r="D824" s="13" t="s">
        <v>78</v>
      </c>
      <c r="E824" s="2"/>
      <c r="F824" s="2"/>
      <c r="G824" s="2"/>
      <c r="H824" s="14">
        <f>H825</f>
        <v>10625.1</v>
      </c>
    </row>
    <row r="825" spans="1:8" ht="26.25" customHeight="1">
      <c r="A825" s="49" t="s">
        <v>122</v>
      </c>
      <c r="B825" s="37"/>
      <c r="C825" s="37"/>
      <c r="D825" s="18" t="s">
        <v>78</v>
      </c>
      <c r="E825" s="2" t="s">
        <v>123</v>
      </c>
      <c r="F825" s="2" t="s">
        <v>97</v>
      </c>
      <c r="G825" s="2" t="s">
        <v>10</v>
      </c>
      <c r="H825" s="19">
        <f>H826</f>
        <v>10625.1</v>
      </c>
    </row>
    <row r="826" spans="1:8" ht="27" customHeight="1">
      <c r="A826" s="38" t="s">
        <v>124</v>
      </c>
      <c r="B826" s="51"/>
      <c r="C826" s="51"/>
      <c r="D826" s="18" t="s">
        <v>78</v>
      </c>
      <c r="E826" s="2" t="s">
        <v>125</v>
      </c>
      <c r="F826" s="2" t="s">
        <v>97</v>
      </c>
      <c r="G826" s="2" t="s">
        <v>10</v>
      </c>
      <c r="H826" s="19">
        <f>H827+H829</f>
        <v>10625.1</v>
      </c>
    </row>
    <row r="827" spans="1:8" ht="26.25" customHeight="1">
      <c r="A827" s="34" t="s">
        <v>130</v>
      </c>
      <c r="B827" s="24"/>
      <c r="C827" s="24"/>
      <c r="D827" s="18" t="s">
        <v>78</v>
      </c>
      <c r="E827" s="2" t="s">
        <v>125</v>
      </c>
      <c r="F827" s="2" t="s">
        <v>131</v>
      </c>
      <c r="G827" s="2" t="s">
        <v>10</v>
      </c>
      <c r="H827" s="19">
        <f>H828</f>
        <v>10585.1</v>
      </c>
    </row>
    <row r="828" spans="1:8" ht="29.25" customHeight="1">
      <c r="A828" s="34" t="s">
        <v>113</v>
      </c>
      <c r="B828" s="35"/>
      <c r="C828" s="35"/>
      <c r="D828" s="18" t="s">
        <v>78</v>
      </c>
      <c r="E828" s="2" t="s">
        <v>125</v>
      </c>
      <c r="F828" s="2" t="s">
        <v>131</v>
      </c>
      <c r="G828" s="2" t="s">
        <v>116</v>
      </c>
      <c r="H828" s="1">
        <f>10041+102.4+441.7</f>
        <v>10585.1</v>
      </c>
    </row>
    <row r="829" spans="1:8" ht="16.5" customHeight="1">
      <c r="A829" s="34" t="s">
        <v>228</v>
      </c>
      <c r="B829" s="24"/>
      <c r="C829" s="24"/>
      <c r="D829" s="18" t="s">
        <v>78</v>
      </c>
      <c r="E829" s="2" t="s">
        <v>125</v>
      </c>
      <c r="F829" s="2" t="s">
        <v>229</v>
      </c>
      <c r="G829" s="2" t="s">
        <v>10</v>
      </c>
      <c r="H829" s="1">
        <f>H830</f>
        <v>40</v>
      </c>
    </row>
    <row r="830" spans="1:8" ht="27" customHeight="1">
      <c r="A830" s="34" t="s">
        <v>252</v>
      </c>
      <c r="B830" s="24"/>
      <c r="C830" s="24"/>
      <c r="D830" s="18" t="s">
        <v>78</v>
      </c>
      <c r="E830" s="2" t="s">
        <v>125</v>
      </c>
      <c r="F830" s="2" t="s">
        <v>229</v>
      </c>
      <c r="G830" s="2" t="s">
        <v>230</v>
      </c>
      <c r="H830" s="1">
        <v>40</v>
      </c>
    </row>
    <row r="831" spans="1:8" ht="41.25" customHeight="1">
      <c r="A831" s="57" t="s">
        <v>401</v>
      </c>
      <c r="B831" s="58"/>
      <c r="C831" s="58"/>
      <c r="D831" s="13" t="s">
        <v>79</v>
      </c>
      <c r="E831" s="2"/>
      <c r="F831" s="2"/>
      <c r="G831" s="2"/>
      <c r="H831" s="14">
        <f>H836+H832</f>
        <v>12346.5</v>
      </c>
    </row>
    <row r="832" spans="1:8" ht="53.25" customHeight="1">
      <c r="A832" s="36" t="s">
        <v>163</v>
      </c>
      <c r="B832" s="35"/>
      <c r="C832" s="35"/>
      <c r="D832" s="18" t="s">
        <v>79</v>
      </c>
      <c r="E832" s="2" t="s">
        <v>170</v>
      </c>
      <c r="F832" s="2" t="s">
        <v>97</v>
      </c>
      <c r="G832" s="2" t="s">
        <v>10</v>
      </c>
      <c r="H832" s="19">
        <f>H833</f>
        <v>46.5</v>
      </c>
    </row>
    <row r="833" spans="1:8" ht="27.75" customHeight="1">
      <c r="A833" s="53" t="s">
        <v>196</v>
      </c>
      <c r="B833" s="56"/>
      <c r="C833" s="56"/>
      <c r="D833" s="18" t="s">
        <v>79</v>
      </c>
      <c r="E833" s="2" t="s">
        <v>199</v>
      </c>
      <c r="F833" s="2" t="s">
        <v>97</v>
      </c>
      <c r="G833" s="2" t="s">
        <v>10</v>
      </c>
      <c r="H833" s="19">
        <f>H834</f>
        <v>46.5</v>
      </c>
    </row>
    <row r="834" spans="1:8" ht="15.75" customHeight="1">
      <c r="A834" s="34" t="s">
        <v>237</v>
      </c>
      <c r="B834" s="35"/>
      <c r="C834" s="35"/>
      <c r="D834" s="18" t="s">
        <v>79</v>
      </c>
      <c r="E834" s="2" t="s">
        <v>199</v>
      </c>
      <c r="F834" s="2" t="s">
        <v>235</v>
      </c>
      <c r="G834" s="2" t="s">
        <v>10</v>
      </c>
      <c r="H834" s="19">
        <f>H835</f>
        <v>46.5</v>
      </c>
    </row>
    <row r="835" spans="1:8" ht="16.5" customHeight="1">
      <c r="A835" s="34" t="s">
        <v>236</v>
      </c>
      <c r="B835" s="35"/>
      <c r="C835" s="35"/>
      <c r="D835" s="18" t="s">
        <v>79</v>
      </c>
      <c r="E835" s="2" t="s">
        <v>199</v>
      </c>
      <c r="F835" s="2" t="s">
        <v>235</v>
      </c>
      <c r="G835" s="2" t="s">
        <v>39</v>
      </c>
      <c r="H835" s="19">
        <v>46.5</v>
      </c>
    </row>
    <row r="836" spans="1:8" ht="25.5" customHeight="1">
      <c r="A836" s="49" t="s">
        <v>122</v>
      </c>
      <c r="B836" s="37"/>
      <c r="C836" s="37"/>
      <c r="D836" s="18" t="s">
        <v>79</v>
      </c>
      <c r="E836" s="2" t="s">
        <v>123</v>
      </c>
      <c r="F836" s="2" t="s">
        <v>97</v>
      </c>
      <c r="G836" s="2" t="s">
        <v>10</v>
      </c>
      <c r="H836" s="19">
        <f>H837</f>
        <v>12300</v>
      </c>
    </row>
    <row r="837" spans="1:8" ht="26.25" customHeight="1">
      <c r="A837" s="38" t="s">
        <v>124</v>
      </c>
      <c r="B837" s="51"/>
      <c r="C837" s="51"/>
      <c r="D837" s="18" t="s">
        <v>79</v>
      </c>
      <c r="E837" s="2" t="s">
        <v>125</v>
      </c>
      <c r="F837" s="2" t="s">
        <v>97</v>
      </c>
      <c r="G837" s="2" t="s">
        <v>10</v>
      </c>
      <c r="H837" s="19">
        <f>H838</f>
        <v>12300</v>
      </c>
    </row>
    <row r="838" spans="1:8" ht="27" customHeight="1">
      <c r="A838" s="34" t="s">
        <v>369</v>
      </c>
      <c r="B838" s="35"/>
      <c r="C838" s="35"/>
      <c r="D838" s="18" t="s">
        <v>79</v>
      </c>
      <c r="E838" s="2" t="s">
        <v>125</v>
      </c>
      <c r="F838" s="2" t="s">
        <v>160</v>
      </c>
      <c r="G838" s="2" t="s">
        <v>10</v>
      </c>
      <c r="H838" s="1">
        <f>H839</f>
        <v>12300</v>
      </c>
    </row>
    <row r="839" spans="1:8" ht="29.25" customHeight="1">
      <c r="A839" s="34" t="s">
        <v>113</v>
      </c>
      <c r="B839" s="35"/>
      <c r="C839" s="35"/>
      <c r="D839" s="18" t="s">
        <v>79</v>
      </c>
      <c r="E839" s="2" t="s">
        <v>125</v>
      </c>
      <c r="F839" s="2" t="s">
        <v>160</v>
      </c>
      <c r="G839" s="2" t="s">
        <v>116</v>
      </c>
      <c r="H839" s="1">
        <v>12300</v>
      </c>
    </row>
    <row r="840" spans="1:8" ht="19.5" customHeight="1">
      <c r="A840" s="57" t="s">
        <v>274</v>
      </c>
      <c r="B840" s="58"/>
      <c r="C840" s="58"/>
      <c r="D840" s="13" t="s">
        <v>80</v>
      </c>
      <c r="E840" s="2"/>
      <c r="F840" s="2"/>
      <c r="G840" s="2"/>
      <c r="H840" s="14">
        <f>H845+H841</f>
        <v>1591.5</v>
      </c>
    </row>
    <row r="841" spans="1:8" ht="15.75" customHeight="1">
      <c r="A841" s="36" t="s">
        <v>163</v>
      </c>
      <c r="B841" s="35"/>
      <c r="C841" s="35"/>
      <c r="D841" s="18" t="s">
        <v>80</v>
      </c>
      <c r="E841" s="2" t="s">
        <v>170</v>
      </c>
      <c r="F841" s="2" t="s">
        <v>97</v>
      </c>
      <c r="G841" s="2" t="s">
        <v>10</v>
      </c>
      <c r="H841" s="19">
        <f>H842</f>
        <v>46.5</v>
      </c>
    </row>
    <row r="842" spans="1:8" ht="16.5" customHeight="1">
      <c r="A842" s="53" t="s">
        <v>196</v>
      </c>
      <c r="B842" s="56"/>
      <c r="C842" s="56"/>
      <c r="D842" s="18" t="s">
        <v>80</v>
      </c>
      <c r="E842" s="2" t="s">
        <v>199</v>
      </c>
      <c r="F842" s="2" t="s">
        <v>97</v>
      </c>
      <c r="G842" s="2" t="s">
        <v>10</v>
      </c>
      <c r="H842" s="19">
        <f>H843</f>
        <v>46.5</v>
      </c>
    </row>
    <row r="843" spans="1:8" ht="26.25" customHeight="1">
      <c r="A843" s="34" t="s">
        <v>237</v>
      </c>
      <c r="B843" s="35"/>
      <c r="C843" s="35"/>
      <c r="D843" s="18" t="s">
        <v>80</v>
      </c>
      <c r="E843" s="2" t="s">
        <v>199</v>
      </c>
      <c r="F843" s="2" t="s">
        <v>235</v>
      </c>
      <c r="G843" s="2" t="s">
        <v>10</v>
      </c>
      <c r="H843" s="19">
        <f>H844</f>
        <v>46.5</v>
      </c>
    </row>
    <row r="844" spans="1:8" ht="26.25" customHeight="1">
      <c r="A844" s="34" t="s">
        <v>236</v>
      </c>
      <c r="B844" s="35"/>
      <c r="C844" s="35"/>
      <c r="D844" s="18" t="s">
        <v>80</v>
      </c>
      <c r="E844" s="2" t="s">
        <v>199</v>
      </c>
      <c r="F844" s="2" t="s">
        <v>235</v>
      </c>
      <c r="G844" s="2" t="s">
        <v>39</v>
      </c>
      <c r="H844" s="19">
        <v>46.5</v>
      </c>
    </row>
    <row r="845" spans="1:8" ht="26.25" customHeight="1">
      <c r="A845" s="49" t="s">
        <v>122</v>
      </c>
      <c r="B845" s="37"/>
      <c r="C845" s="37"/>
      <c r="D845" s="18" t="s">
        <v>80</v>
      </c>
      <c r="E845" s="2" t="s">
        <v>123</v>
      </c>
      <c r="F845" s="2" t="s">
        <v>97</v>
      </c>
      <c r="G845" s="2" t="s">
        <v>10</v>
      </c>
      <c r="H845" s="19">
        <f>H846</f>
        <v>1545</v>
      </c>
    </row>
    <row r="846" spans="1:8" ht="25.5" customHeight="1">
      <c r="A846" s="38" t="s">
        <v>124</v>
      </c>
      <c r="B846" s="51"/>
      <c r="C846" s="51"/>
      <c r="D846" s="18" t="s">
        <v>80</v>
      </c>
      <c r="E846" s="2" t="s">
        <v>125</v>
      </c>
      <c r="F846" s="2" t="s">
        <v>97</v>
      </c>
      <c r="G846" s="2" t="s">
        <v>10</v>
      </c>
      <c r="H846" s="19">
        <f>H847</f>
        <v>1545</v>
      </c>
    </row>
    <row r="847" spans="1:8" ht="18.75" customHeight="1">
      <c r="A847" s="34" t="s">
        <v>69</v>
      </c>
      <c r="B847" s="35"/>
      <c r="C847" s="35"/>
      <c r="D847" s="18" t="s">
        <v>80</v>
      </c>
      <c r="E847" s="2" t="s">
        <v>125</v>
      </c>
      <c r="F847" s="2" t="s">
        <v>159</v>
      </c>
      <c r="G847" s="2" t="s">
        <v>10</v>
      </c>
      <c r="H847" s="1">
        <f>H848</f>
        <v>1545</v>
      </c>
    </row>
    <row r="848" spans="1:8" ht="26.25" customHeight="1">
      <c r="A848" s="34" t="s">
        <v>113</v>
      </c>
      <c r="B848" s="35"/>
      <c r="C848" s="35"/>
      <c r="D848" s="18" t="s">
        <v>80</v>
      </c>
      <c r="E848" s="2" t="s">
        <v>125</v>
      </c>
      <c r="F848" s="2" t="s">
        <v>159</v>
      </c>
      <c r="G848" s="2" t="s">
        <v>116</v>
      </c>
      <c r="H848" s="10">
        <v>1545</v>
      </c>
    </row>
    <row r="849" spans="1:8" ht="26.25" customHeight="1">
      <c r="A849" s="57" t="s">
        <v>277</v>
      </c>
      <c r="B849" s="58"/>
      <c r="C849" s="58"/>
      <c r="D849" s="13" t="s">
        <v>81</v>
      </c>
      <c r="E849" s="2"/>
      <c r="F849" s="2"/>
      <c r="G849" s="2"/>
      <c r="H849" s="15">
        <f>H850</f>
        <v>7940.7</v>
      </c>
    </row>
    <row r="850" spans="1:8" ht="26.25" customHeight="1">
      <c r="A850" s="49" t="s">
        <v>29</v>
      </c>
      <c r="B850" s="50"/>
      <c r="C850" s="50"/>
      <c r="D850" s="18" t="s">
        <v>81</v>
      </c>
      <c r="E850" s="2" t="s">
        <v>20</v>
      </c>
      <c r="F850" s="2" t="s">
        <v>97</v>
      </c>
      <c r="G850" s="2" t="s">
        <v>10</v>
      </c>
      <c r="H850" s="20">
        <f>H851</f>
        <v>7940.7</v>
      </c>
    </row>
    <row r="851" spans="1:8" ht="26.25" customHeight="1">
      <c r="A851" s="38" t="s">
        <v>145</v>
      </c>
      <c r="B851" s="50"/>
      <c r="C851" s="50"/>
      <c r="D851" s="18" t="s">
        <v>81</v>
      </c>
      <c r="E851" s="2" t="s">
        <v>21</v>
      </c>
      <c r="F851" s="2" t="s">
        <v>97</v>
      </c>
      <c r="G851" s="2" t="s">
        <v>10</v>
      </c>
      <c r="H851" s="20">
        <f>H852</f>
        <v>7940.7</v>
      </c>
    </row>
    <row r="852" spans="1:8" ht="37.5" customHeight="1">
      <c r="A852" s="44" t="s">
        <v>161</v>
      </c>
      <c r="B852" s="50"/>
      <c r="C852" s="50"/>
      <c r="D852" s="18" t="s">
        <v>81</v>
      </c>
      <c r="E852" s="2" t="s">
        <v>21</v>
      </c>
      <c r="F852" s="2" t="s">
        <v>162</v>
      </c>
      <c r="G852" s="2" t="s">
        <v>10</v>
      </c>
      <c r="H852" s="20">
        <f>H853</f>
        <v>7940.7</v>
      </c>
    </row>
    <row r="853" spans="1:8" ht="41.25" customHeight="1">
      <c r="A853" s="44" t="s">
        <v>113</v>
      </c>
      <c r="B853" s="24"/>
      <c r="C853" s="24"/>
      <c r="D853" s="18" t="s">
        <v>81</v>
      </c>
      <c r="E853" s="2" t="s">
        <v>21</v>
      </c>
      <c r="F853" s="2" t="s">
        <v>162</v>
      </c>
      <c r="G853" s="2" t="s">
        <v>116</v>
      </c>
      <c r="H853" s="20">
        <v>7940.7</v>
      </c>
    </row>
    <row r="854" spans="1:8" ht="27" customHeight="1">
      <c r="A854" s="57" t="s">
        <v>278</v>
      </c>
      <c r="B854" s="58"/>
      <c r="C854" s="58"/>
      <c r="D854" s="13" t="s">
        <v>83</v>
      </c>
      <c r="E854" s="2"/>
      <c r="F854" s="2"/>
      <c r="G854" s="2"/>
      <c r="H854" s="15">
        <f>H855</f>
        <v>5750.9</v>
      </c>
    </row>
    <row r="855" spans="1:8" ht="25.5" customHeight="1">
      <c r="A855" s="49" t="s">
        <v>29</v>
      </c>
      <c r="B855" s="50"/>
      <c r="C855" s="50"/>
      <c r="D855" s="18" t="s">
        <v>83</v>
      </c>
      <c r="E855" s="2" t="s">
        <v>20</v>
      </c>
      <c r="F855" s="2" t="s">
        <v>97</v>
      </c>
      <c r="G855" s="2" t="s">
        <v>10</v>
      </c>
      <c r="H855" s="20">
        <f>H856</f>
        <v>5750.9</v>
      </c>
    </row>
    <row r="856" spans="1:8" ht="26.25" customHeight="1">
      <c r="A856" s="38" t="s">
        <v>145</v>
      </c>
      <c r="B856" s="50"/>
      <c r="C856" s="50"/>
      <c r="D856" s="18" t="s">
        <v>83</v>
      </c>
      <c r="E856" s="2" t="s">
        <v>21</v>
      </c>
      <c r="F856" s="2" t="s">
        <v>97</v>
      </c>
      <c r="G856" s="2" t="s">
        <v>10</v>
      </c>
      <c r="H856" s="20">
        <f>H857</f>
        <v>5750.9</v>
      </c>
    </row>
    <row r="857" spans="1:8" ht="24.75" customHeight="1">
      <c r="A857" s="44" t="s">
        <v>161</v>
      </c>
      <c r="B857" s="50"/>
      <c r="C857" s="50"/>
      <c r="D857" s="18" t="s">
        <v>83</v>
      </c>
      <c r="E857" s="2" t="s">
        <v>21</v>
      </c>
      <c r="F857" s="2" t="s">
        <v>162</v>
      </c>
      <c r="G857" s="2" t="s">
        <v>10</v>
      </c>
      <c r="H857" s="20">
        <f>H858</f>
        <v>5750.9</v>
      </c>
    </row>
    <row r="858" spans="1:8" ht="37.5" customHeight="1">
      <c r="A858" s="44" t="s">
        <v>113</v>
      </c>
      <c r="B858" s="24"/>
      <c r="C858" s="24"/>
      <c r="D858" s="18" t="s">
        <v>83</v>
      </c>
      <c r="E858" s="2" t="s">
        <v>21</v>
      </c>
      <c r="F858" s="2" t="s">
        <v>162</v>
      </c>
      <c r="G858" s="2" t="s">
        <v>116</v>
      </c>
      <c r="H858" s="20">
        <v>5750.9</v>
      </c>
    </row>
    <row r="859" spans="1:8" ht="40.5" customHeight="1">
      <c r="A859" s="57" t="s">
        <v>279</v>
      </c>
      <c r="B859" s="58"/>
      <c r="C859" s="58"/>
      <c r="D859" s="13" t="s">
        <v>84</v>
      </c>
      <c r="E859" s="2"/>
      <c r="F859" s="2"/>
      <c r="G859" s="2"/>
      <c r="H859" s="15">
        <f>H860</f>
        <v>7443</v>
      </c>
    </row>
    <row r="860" spans="1:8" ht="24.75" customHeight="1">
      <c r="A860" s="49" t="s">
        <v>29</v>
      </c>
      <c r="B860" s="50"/>
      <c r="C860" s="50"/>
      <c r="D860" s="18" t="s">
        <v>84</v>
      </c>
      <c r="E860" s="2" t="s">
        <v>20</v>
      </c>
      <c r="F860" s="2" t="s">
        <v>97</v>
      </c>
      <c r="G860" s="2" t="s">
        <v>10</v>
      </c>
      <c r="H860" s="20">
        <f>H861</f>
        <v>7443</v>
      </c>
    </row>
    <row r="861" spans="1:8" ht="24.75" customHeight="1">
      <c r="A861" s="38" t="s">
        <v>145</v>
      </c>
      <c r="B861" s="50"/>
      <c r="C861" s="50"/>
      <c r="D861" s="18" t="s">
        <v>84</v>
      </c>
      <c r="E861" s="2" t="s">
        <v>21</v>
      </c>
      <c r="F861" s="2" t="s">
        <v>97</v>
      </c>
      <c r="G861" s="2" t="s">
        <v>10</v>
      </c>
      <c r="H861" s="20">
        <f>H862</f>
        <v>7443</v>
      </c>
    </row>
    <row r="862" spans="1:8" ht="24.75" customHeight="1">
      <c r="A862" s="44" t="s">
        <v>161</v>
      </c>
      <c r="B862" s="50"/>
      <c r="C862" s="50"/>
      <c r="D862" s="18" t="s">
        <v>84</v>
      </c>
      <c r="E862" s="2" t="s">
        <v>21</v>
      </c>
      <c r="F862" s="2" t="s">
        <v>162</v>
      </c>
      <c r="G862" s="2" t="s">
        <v>10</v>
      </c>
      <c r="H862" s="20">
        <f>H863</f>
        <v>7443</v>
      </c>
    </row>
    <row r="863" spans="1:8" ht="16.5" customHeight="1">
      <c r="A863" s="44" t="s">
        <v>113</v>
      </c>
      <c r="B863" s="24"/>
      <c r="C863" s="24"/>
      <c r="D863" s="18" t="s">
        <v>84</v>
      </c>
      <c r="E863" s="2" t="s">
        <v>21</v>
      </c>
      <c r="F863" s="2" t="s">
        <v>162</v>
      </c>
      <c r="G863" s="2" t="s">
        <v>116</v>
      </c>
      <c r="H863" s="20">
        <v>7443</v>
      </c>
    </row>
    <row r="864" spans="1:8" ht="16.5" customHeight="1">
      <c r="A864" s="57" t="s">
        <v>280</v>
      </c>
      <c r="B864" s="58"/>
      <c r="C864" s="58"/>
      <c r="D864" s="13" t="s">
        <v>16</v>
      </c>
      <c r="E864" s="2"/>
      <c r="F864" s="2"/>
      <c r="G864" s="2"/>
      <c r="H864" s="15">
        <f>H865</f>
        <v>4388.1</v>
      </c>
    </row>
    <row r="865" spans="1:8" ht="26.25" customHeight="1">
      <c r="A865" s="49" t="s">
        <v>127</v>
      </c>
      <c r="B865" s="50"/>
      <c r="C865" s="50"/>
      <c r="D865" s="18" t="s">
        <v>16</v>
      </c>
      <c r="E865" s="2" t="s">
        <v>53</v>
      </c>
      <c r="F865" s="2" t="s">
        <v>97</v>
      </c>
      <c r="G865" s="2" t="s">
        <v>10</v>
      </c>
      <c r="H865" s="20">
        <f>H866</f>
        <v>4388.1</v>
      </c>
    </row>
    <row r="866" spans="1:8" ht="29.25" customHeight="1">
      <c r="A866" s="39" t="s">
        <v>132</v>
      </c>
      <c r="B866" s="39"/>
      <c r="C866" s="39"/>
      <c r="D866" s="18" t="s">
        <v>16</v>
      </c>
      <c r="E866" s="2" t="s">
        <v>133</v>
      </c>
      <c r="F866" s="2" t="s">
        <v>97</v>
      </c>
      <c r="G866" s="2" t="s">
        <v>10</v>
      </c>
      <c r="H866" s="1">
        <f>H867+H869</f>
        <v>4388.1</v>
      </c>
    </row>
    <row r="867" spans="1:8" ht="24.75" customHeight="1">
      <c r="A867" s="34" t="s">
        <v>134</v>
      </c>
      <c r="B867" s="34"/>
      <c r="C867" s="34"/>
      <c r="D867" s="18" t="s">
        <v>16</v>
      </c>
      <c r="E867" s="2" t="s">
        <v>133</v>
      </c>
      <c r="F867" s="2" t="s">
        <v>135</v>
      </c>
      <c r="G867" s="2" t="s">
        <v>10</v>
      </c>
      <c r="H867" s="1">
        <f>H868</f>
        <v>4296.1</v>
      </c>
    </row>
    <row r="868" spans="1:8" ht="24.75" customHeight="1">
      <c r="A868" s="34" t="s">
        <v>113</v>
      </c>
      <c r="B868" s="35"/>
      <c r="C868" s="35"/>
      <c r="D868" s="18" t="s">
        <v>16</v>
      </c>
      <c r="E868" s="2" t="s">
        <v>133</v>
      </c>
      <c r="F868" s="2" t="s">
        <v>135</v>
      </c>
      <c r="G868" s="2" t="s">
        <v>116</v>
      </c>
      <c r="H868" s="1">
        <v>4296.1</v>
      </c>
    </row>
    <row r="869" spans="1:8" ht="25.5" customHeight="1">
      <c r="A869" s="34" t="s">
        <v>231</v>
      </c>
      <c r="B869" s="35"/>
      <c r="C869" s="35"/>
      <c r="D869" s="18" t="s">
        <v>16</v>
      </c>
      <c r="E869" s="2" t="s">
        <v>133</v>
      </c>
      <c r="F869" s="2" t="s">
        <v>136</v>
      </c>
      <c r="G869" s="2" t="s">
        <v>10</v>
      </c>
      <c r="H869" s="1">
        <f>H870</f>
        <v>92</v>
      </c>
    </row>
    <row r="870" spans="1:8" ht="37.5" customHeight="1">
      <c r="A870" s="34" t="s">
        <v>521</v>
      </c>
      <c r="B870" s="35"/>
      <c r="C870" s="35"/>
      <c r="D870" s="18" t="s">
        <v>16</v>
      </c>
      <c r="E870" s="2" t="s">
        <v>133</v>
      </c>
      <c r="F870" s="2" t="s">
        <v>136</v>
      </c>
      <c r="G870" s="2" t="s">
        <v>357</v>
      </c>
      <c r="H870" s="1">
        <v>92</v>
      </c>
    </row>
    <row r="871" spans="1:8" ht="15.75" customHeight="1">
      <c r="A871" s="57" t="s">
        <v>281</v>
      </c>
      <c r="B871" s="58"/>
      <c r="C871" s="58"/>
      <c r="D871" s="13" t="s">
        <v>85</v>
      </c>
      <c r="E871" s="2"/>
      <c r="F871" s="2"/>
      <c r="G871" s="2"/>
      <c r="H871" s="14">
        <f>H876+H872</f>
        <v>8554.7</v>
      </c>
    </row>
    <row r="872" spans="1:8" ht="25.5" customHeight="1">
      <c r="A872" s="36" t="s">
        <v>163</v>
      </c>
      <c r="B872" s="35"/>
      <c r="C872" s="35"/>
      <c r="D872" s="18" t="s">
        <v>85</v>
      </c>
      <c r="E872" s="2" t="s">
        <v>170</v>
      </c>
      <c r="F872" s="2" t="s">
        <v>97</v>
      </c>
      <c r="G872" s="2" t="s">
        <v>10</v>
      </c>
      <c r="H872" s="19">
        <f>H873</f>
        <v>46.5</v>
      </c>
    </row>
    <row r="873" spans="1:8" ht="25.5" customHeight="1">
      <c r="A873" s="53" t="s">
        <v>196</v>
      </c>
      <c r="B873" s="56"/>
      <c r="C873" s="56"/>
      <c r="D873" s="18" t="s">
        <v>85</v>
      </c>
      <c r="E873" s="2" t="s">
        <v>199</v>
      </c>
      <c r="F873" s="2" t="s">
        <v>97</v>
      </c>
      <c r="G873" s="2" t="s">
        <v>10</v>
      </c>
      <c r="H873" s="19">
        <f>H874</f>
        <v>46.5</v>
      </c>
    </row>
    <row r="874" spans="1:8" ht="27.75" customHeight="1">
      <c r="A874" s="34" t="s">
        <v>237</v>
      </c>
      <c r="B874" s="35"/>
      <c r="C874" s="35"/>
      <c r="D874" s="18" t="s">
        <v>85</v>
      </c>
      <c r="E874" s="2" t="s">
        <v>199</v>
      </c>
      <c r="F874" s="2" t="s">
        <v>235</v>
      </c>
      <c r="G874" s="2" t="s">
        <v>10</v>
      </c>
      <c r="H874" s="19">
        <f>H875</f>
        <v>46.5</v>
      </c>
    </row>
    <row r="875" spans="1:8" ht="27" customHeight="1">
      <c r="A875" s="34" t="s">
        <v>236</v>
      </c>
      <c r="B875" s="35"/>
      <c r="C875" s="35"/>
      <c r="D875" s="18" t="s">
        <v>85</v>
      </c>
      <c r="E875" s="2" t="s">
        <v>199</v>
      </c>
      <c r="F875" s="2" t="s">
        <v>235</v>
      </c>
      <c r="G875" s="2" t="s">
        <v>39</v>
      </c>
      <c r="H875" s="19">
        <v>46.5</v>
      </c>
    </row>
    <row r="876" spans="1:8" ht="27.75" customHeight="1">
      <c r="A876" s="49" t="s">
        <v>127</v>
      </c>
      <c r="B876" s="50"/>
      <c r="C876" s="50"/>
      <c r="D876" s="18" t="s">
        <v>85</v>
      </c>
      <c r="E876" s="2" t="s">
        <v>53</v>
      </c>
      <c r="F876" s="2" t="s">
        <v>97</v>
      </c>
      <c r="G876" s="2" t="s">
        <v>10</v>
      </c>
      <c r="H876" s="19">
        <f>H877</f>
        <v>8508.2</v>
      </c>
    </row>
    <row r="877" spans="1:8" ht="27.75" customHeight="1">
      <c r="A877" s="39" t="s">
        <v>132</v>
      </c>
      <c r="B877" s="39"/>
      <c r="C877" s="39"/>
      <c r="D877" s="18" t="s">
        <v>85</v>
      </c>
      <c r="E877" s="2" t="s">
        <v>133</v>
      </c>
      <c r="F877" s="2" t="s">
        <v>97</v>
      </c>
      <c r="G877" s="2" t="s">
        <v>10</v>
      </c>
      <c r="H877" s="1">
        <f>H878+H880</f>
        <v>8508.2</v>
      </c>
    </row>
    <row r="878" spans="1:8" ht="49.5" customHeight="1">
      <c r="A878" s="34" t="s">
        <v>134</v>
      </c>
      <c r="B878" s="34"/>
      <c r="C878" s="34"/>
      <c r="D878" s="18" t="s">
        <v>85</v>
      </c>
      <c r="E878" s="2" t="s">
        <v>133</v>
      </c>
      <c r="F878" s="2" t="s">
        <v>135</v>
      </c>
      <c r="G878" s="2" t="s">
        <v>10</v>
      </c>
      <c r="H878" s="1">
        <f>H879</f>
        <v>8482.2</v>
      </c>
    </row>
    <row r="879" spans="1:8" ht="18" customHeight="1">
      <c r="A879" s="34" t="s">
        <v>113</v>
      </c>
      <c r="B879" s="35"/>
      <c r="C879" s="35"/>
      <c r="D879" s="18" t="s">
        <v>85</v>
      </c>
      <c r="E879" s="2" t="s">
        <v>133</v>
      </c>
      <c r="F879" s="2" t="s">
        <v>135</v>
      </c>
      <c r="G879" s="2" t="s">
        <v>116</v>
      </c>
      <c r="H879" s="1">
        <v>8482.2</v>
      </c>
    </row>
    <row r="880" spans="1:8" ht="25.5" customHeight="1">
      <c r="A880" s="34" t="s">
        <v>231</v>
      </c>
      <c r="B880" s="35"/>
      <c r="C880" s="35"/>
      <c r="D880" s="18" t="s">
        <v>85</v>
      </c>
      <c r="E880" s="2" t="s">
        <v>133</v>
      </c>
      <c r="F880" s="2" t="s">
        <v>136</v>
      </c>
      <c r="G880" s="2" t="s">
        <v>10</v>
      </c>
      <c r="H880" s="1">
        <f>H881</f>
        <v>26</v>
      </c>
    </row>
    <row r="881" spans="1:8" ht="51" customHeight="1">
      <c r="A881" s="34" t="s">
        <v>521</v>
      </c>
      <c r="B881" s="35"/>
      <c r="C881" s="35"/>
      <c r="D881" s="18" t="s">
        <v>85</v>
      </c>
      <c r="E881" s="2" t="s">
        <v>133</v>
      </c>
      <c r="F881" s="2" t="s">
        <v>136</v>
      </c>
      <c r="G881" s="2" t="s">
        <v>357</v>
      </c>
      <c r="H881" s="1">
        <v>26</v>
      </c>
    </row>
    <row r="882" spans="1:8" ht="15.75" customHeight="1">
      <c r="A882" s="57" t="s">
        <v>282</v>
      </c>
      <c r="B882" s="58"/>
      <c r="C882" s="58"/>
      <c r="D882" s="13" t="s">
        <v>86</v>
      </c>
      <c r="E882" s="2"/>
      <c r="F882" s="2"/>
      <c r="G882" s="2"/>
      <c r="H882" s="14">
        <f>H883</f>
        <v>4930.1</v>
      </c>
    </row>
    <row r="883" spans="1:8" ht="35.25" customHeight="1">
      <c r="A883" s="49" t="s">
        <v>127</v>
      </c>
      <c r="B883" s="50"/>
      <c r="C883" s="50"/>
      <c r="D883" s="18" t="s">
        <v>86</v>
      </c>
      <c r="E883" s="2" t="s">
        <v>53</v>
      </c>
      <c r="F883" s="2" t="s">
        <v>97</v>
      </c>
      <c r="G883" s="2" t="s">
        <v>10</v>
      </c>
      <c r="H883" s="19">
        <f>H884</f>
        <v>4930.1</v>
      </c>
    </row>
    <row r="884" spans="1:8" ht="26.25" customHeight="1">
      <c r="A884" s="39" t="s">
        <v>132</v>
      </c>
      <c r="B884" s="39"/>
      <c r="C884" s="39"/>
      <c r="D884" s="18" t="s">
        <v>86</v>
      </c>
      <c r="E884" s="2" t="s">
        <v>133</v>
      </c>
      <c r="F884" s="2" t="s">
        <v>97</v>
      </c>
      <c r="G884" s="2" t="s">
        <v>10</v>
      </c>
      <c r="H884" s="1">
        <f>H885+H887</f>
        <v>4930.1</v>
      </c>
    </row>
    <row r="885" spans="1:8" ht="26.25" customHeight="1">
      <c r="A885" s="34" t="s">
        <v>134</v>
      </c>
      <c r="B885" s="34"/>
      <c r="C885" s="34"/>
      <c r="D885" s="18" t="s">
        <v>86</v>
      </c>
      <c r="E885" s="2" t="s">
        <v>133</v>
      </c>
      <c r="F885" s="2" t="s">
        <v>135</v>
      </c>
      <c r="G885" s="2" t="s">
        <v>10</v>
      </c>
      <c r="H885" s="1">
        <f>H886</f>
        <v>4822.1</v>
      </c>
    </row>
    <row r="886" spans="1:8" ht="27" customHeight="1">
      <c r="A886" s="34" t="s">
        <v>113</v>
      </c>
      <c r="B886" s="35"/>
      <c r="C886" s="35"/>
      <c r="D886" s="18" t="s">
        <v>86</v>
      </c>
      <c r="E886" s="2" t="s">
        <v>133</v>
      </c>
      <c r="F886" s="2" t="s">
        <v>135</v>
      </c>
      <c r="G886" s="2" t="s">
        <v>116</v>
      </c>
      <c r="H886" s="1">
        <v>4822.1</v>
      </c>
    </row>
    <row r="887" spans="1:8" ht="12.75">
      <c r="A887" s="34" t="s">
        <v>231</v>
      </c>
      <c r="B887" s="35"/>
      <c r="C887" s="35"/>
      <c r="D887" s="18" t="s">
        <v>86</v>
      </c>
      <c r="E887" s="2" t="s">
        <v>133</v>
      </c>
      <c r="F887" s="2" t="s">
        <v>136</v>
      </c>
      <c r="G887" s="2" t="s">
        <v>10</v>
      </c>
      <c r="H887" s="1">
        <f>H888</f>
        <v>108</v>
      </c>
    </row>
    <row r="888" spans="1:8" ht="66.75" customHeight="1">
      <c r="A888" s="34" t="s">
        <v>521</v>
      </c>
      <c r="B888" s="35"/>
      <c r="C888" s="35"/>
      <c r="D888" s="18" t="s">
        <v>86</v>
      </c>
      <c r="E888" s="2" t="s">
        <v>133</v>
      </c>
      <c r="F888" s="2" t="s">
        <v>136</v>
      </c>
      <c r="G888" s="2" t="s">
        <v>357</v>
      </c>
      <c r="H888" s="1">
        <v>108</v>
      </c>
    </row>
    <row r="889" spans="1:8" ht="26.25" customHeight="1">
      <c r="A889" s="57" t="s">
        <v>283</v>
      </c>
      <c r="B889" s="58"/>
      <c r="C889" s="58"/>
      <c r="D889" s="13" t="s">
        <v>87</v>
      </c>
      <c r="E889" s="2"/>
      <c r="F889" s="2"/>
      <c r="G889" s="2"/>
      <c r="H889" s="15">
        <f>H894+H890</f>
        <v>4043.1</v>
      </c>
    </row>
    <row r="890" spans="1:8" ht="33.75" customHeight="1">
      <c r="A890" s="36" t="s">
        <v>163</v>
      </c>
      <c r="B890" s="35"/>
      <c r="C890" s="35"/>
      <c r="D890" s="18" t="s">
        <v>87</v>
      </c>
      <c r="E890" s="2" t="s">
        <v>170</v>
      </c>
      <c r="F890" s="2" t="s">
        <v>97</v>
      </c>
      <c r="G890" s="2" t="s">
        <v>10</v>
      </c>
      <c r="H890" s="20">
        <f>H891</f>
        <v>46.5</v>
      </c>
    </row>
    <row r="891" spans="1:8" ht="78.75" customHeight="1">
      <c r="A891" s="53" t="s">
        <v>196</v>
      </c>
      <c r="B891" s="56"/>
      <c r="C891" s="56"/>
      <c r="D891" s="18" t="s">
        <v>87</v>
      </c>
      <c r="E891" s="2" t="s">
        <v>199</v>
      </c>
      <c r="F891" s="2" t="s">
        <v>97</v>
      </c>
      <c r="G891" s="2" t="s">
        <v>10</v>
      </c>
      <c r="H891" s="20">
        <f>H892</f>
        <v>46.5</v>
      </c>
    </row>
    <row r="892" spans="1:8" ht="17.25" customHeight="1">
      <c r="A892" s="34" t="s">
        <v>237</v>
      </c>
      <c r="B892" s="35"/>
      <c r="C892" s="35"/>
      <c r="D892" s="18" t="s">
        <v>87</v>
      </c>
      <c r="E892" s="2" t="s">
        <v>199</v>
      </c>
      <c r="F892" s="2" t="s">
        <v>235</v>
      </c>
      <c r="G892" s="2" t="s">
        <v>10</v>
      </c>
      <c r="H892" s="20">
        <f>H893</f>
        <v>46.5</v>
      </c>
    </row>
    <row r="893" spans="1:8" ht="36.75" customHeight="1">
      <c r="A893" s="34" t="s">
        <v>236</v>
      </c>
      <c r="B893" s="35"/>
      <c r="C893" s="35"/>
      <c r="D893" s="18" t="s">
        <v>87</v>
      </c>
      <c r="E893" s="2" t="s">
        <v>199</v>
      </c>
      <c r="F893" s="2" t="s">
        <v>235</v>
      </c>
      <c r="G893" s="2" t="s">
        <v>39</v>
      </c>
      <c r="H893" s="20">
        <v>46.5</v>
      </c>
    </row>
    <row r="894" spans="1:8" ht="51.75" customHeight="1">
      <c r="A894" s="49" t="s">
        <v>127</v>
      </c>
      <c r="B894" s="50"/>
      <c r="C894" s="50"/>
      <c r="D894" s="18" t="s">
        <v>87</v>
      </c>
      <c r="E894" s="2" t="s">
        <v>53</v>
      </c>
      <c r="F894" s="2" t="s">
        <v>97</v>
      </c>
      <c r="G894" s="2" t="s">
        <v>10</v>
      </c>
      <c r="H894" s="20">
        <f>H895</f>
        <v>3996.6</v>
      </c>
    </row>
    <row r="895" spans="1:8" ht="12.75">
      <c r="A895" s="39" t="s">
        <v>132</v>
      </c>
      <c r="B895" s="39"/>
      <c r="C895" s="39"/>
      <c r="D895" s="18" t="s">
        <v>87</v>
      </c>
      <c r="E895" s="2" t="s">
        <v>133</v>
      </c>
      <c r="F895" s="2" t="s">
        <v>97</v>
      </c>
      <c r="G895" s="2" t="s">
        <v>10</v>
      </c>
      <c r="H895" s="1">
        <f>H896+H898</f>
        <v>3996.6</v>
      </c>
    </row>
    <row r="896" spans="1:8" ht="62.25" customHeight="1">
      <c r="A896" s="34" t="s">
        <v>134</v>
      </c>
      <c r="B896" s="34"/>
      <c r="C896" s="34"/>
      <c r="D896" s="18" t="s">
        <v>87</v>
      </c>
      <c r="E896" s="2" t="s">
        <v>133</v>
      </c>
      <c r="F896" s="2" t="s">
        <v>135</v>
      </c>
      <c r="G896" s="2" t="s">
        <v>10</v>
      </c>
      <c r="H896" s="1">
        <f>H897</f>
        <v>3915.6</v>
      </c>
    </row>
    <row r="897" spans="1:8" ht="24" customHeight="1">
      <c r="A897" s="34" t="s">
        <v>113</v>
      </c>
      <c r="B897" s="35"/>
      <c r="C897" s="35"/>
      <c r="D897" s="18" t="s">
        <v>87</v>
      </c>
      <c r="E897" s="2" t="s">
        <v>133</v>
      </c>
      <c r="F897" s="2" t="s">
        <v>135</v>
      </c>
      <c r="G897" s="2" t="s">
        <v>116</v>
      </c>
      <c r="H897" s="1">
        <v>3915.6</v>
      </c>
    </row>
    <row r="898" spans="1:8" ht="29.25" customHeight="1">
      <c r="A898" s="34" t="s">
        <v>231</v>
      </c>
      <c r="B898" s="35"/>
      <c r="C898" s="35"/>
      <c r="D898" s="18" t="s">
        <v>87</v>
      </c>
      <c r="E898" s="2" t="s">
        <v>133</v>
      </c>
      <c r="F898" s="2" t="s">
        <v>136</v>
      </c>
      <c r="G898" s="2" t="s">
        <v>10</v>
      </c>
      <c r="H898" s="1">
        <f>H899</f>
        <v>81</v>
      </c>
    </row>
    <row r="899" spans="1:8" ht="55.5" customHeight="1">
      <c r="A899" s="34" t="s">
        <v>521</v>
      </c>
      <c r="B899" s="35"/>
      <c r="C899" s="35"/>
      <c r="D899" s="18" t="s">
        <v>87</v>
      </c>
      <c r="E899" s="2" t="s">
        <v>133</v>
      </c>
      <c r="F899" s="2" t="s">
        <v>136</v>
      </c>
      <c r="G899" s="2" t="s">
        <v>357</v>
      </c>
      <c r="H899" s="1">
        <v>81</v>
      </c>
    </row>
    <row r="900" spans="1:8" ht="13.5">
      <c r="A900" s="57" t="s">
        <v>284</v>
      </c>
      <c r="B900" s="58"/>
      <c r="C900" s="58"/>
      <c r="D900" s="13" t="s">
        <v>88</v>
      </c>
      <c r="E900" s="2"/>
      <c r="F900" s="2"/>
      <c r="G900" s="2"/>
      <c r="H900" s="14">
        <f>H905+H901</f>
        <v>16615.8</v>
      </c>
    </row>
    <row r="901" spans="1:8" ht="25.5" customHeight="1">
      <c r="A901" s="36" t="s">
        <v>163</v>
      </c>
      <c r="B901" s="35"/>
      <c r="C901" s="35"/>
      <c r="D901" s="18" t="s">
        <v>88</v>
      </c>
      <c r="E901" s="2" t="s">
        <v>170</v>
      </c>
      <c r="F901" s="2" t="s">
        <v>97</v>
      </c>
      <c r="G901" s="2" t="s">
        <v>10</v>
      </c>
      <c r="H901" s="19">
        <f>H902</f>
        <v>46.5</v>
      </c>
    </row>
    <row r="902" spans="1:8" ht="25.5" customHeight="1">
      <c r="A902" s="53" t="s">
        <v>196</v>
      </c>
      <c r="B902" s="56"/>
      <c r="C902" s="56"/>
      <c r="D902" s="18" t="s">
        <v>88</v>
      </c>
      <c r="E902" s="2" t="s">
        <v>199</v>
      </c>
      <c r="F902" s="2" t="s">
        <v>97</v>
      </c>
      <c r="G902" s="2" t="s">
        <v>10</v>
      </c>
      <c r="H902" s="19">
        <f>H903</f>
        <v>46.5</v>
      </c>
    </row>
    <row r="903" spans="1:8" ht="63" customHeight="1">
      <c r="A903" s="34" t="s">
        <v>237</v>
      </c>
      <c r="B903" s="35"/>
      <c r="C903" s="35"/>
      <c r="D903" s="18" t="s">
        <v>88</v>
      </c>
      <c r="E903" s="2" t="s">
        <v>199</v>
      </c>
      <c r="F903" s="2" t="s">
        <v>235</v>
      </c>
      <c r="G903" s="2" t="s">
        <v>10</v>
      </c>
      <c r="H903" s="19">
        <f>H904</f>
        <v>46.5</v>
      </c>
    </row>
    <row r="904" spans="1:8" ht="42" customHeight="1">
      <c r="A904" s="34" t="s">
        <v>236</v>
      </c>
      <c r="B904" s="35"/>
      <c r="C904" s="35"/>
      <c r="D904" s="18" t="s">
        <v>88</v>
      </c>
      <c r="E904" s="2" t="s">
        <v>199</v>
      </c>
      <c r="F904" s="2" t="s">
        <v>235</v>
      </c>
      <c r="G904" s="2" t="s">
        <v>39</v>
      </c>
      <c r="H904" s="19">
        <v>46.5</v>
      </c>
    </row>
    <row r="905" spans="1:8" ht="12.75">
      <c r="A905" s="49" t="s">
        <v>127</v>
      </c>
      <c r="B905" s="50"/>
      <c r="C905" s="50"/>
      <c r="D905" s="18" t="s">
        <v>88</v>
      </c>
      <c r="E905" s="2" t="s">
        <v>53</v>
      </c>
      <c r="F905" s="2" t="s">
        <v>97</v>
      </c>
      <c r="G905" s="2" t="s">
        <v>10</v>
      </c>
      <c r="H905" s="19">
        <f>H906</f>
        <v>16569.3</v>
      </c>
    </row>
    <row r="906" spans="1:8" ht="12.75">
      <c r="A906" s="39" t="s">
        <v>132</v>
      </c>
      <c r="B906" s="39"/>
      <c r="C906" s="39"/>
      <c r="D906" s="18" t="s">
        <v>88</v>
      </c>
      <c r="E906" s="2" t="s">
        <v>133</v>
      </c>
      <c r="F906" s="2" t="s">
        <v>97</v>
      </c>
      <c r="G906" s="2" t="s">
        <v>10</v>
      </c>
      <c r="H906" s="1">
        <f>H907+H909</f>
        <v>16569.3</v>
      </c>
    </row>
    <row r="907" spans="1:8" ht="24.75" customHeight="1">
      <c r="A907" s="34" t="s">
        <v>134</v>
      </c>
      <c r="B907" s="34"/>
      <c r="C907" s="34"/>
      <c r="D907" s="18" t="s">
        <v>88</v>
      </c>
      <c r="E907" s="2" t="s">
        <v>133</v>
      </c>
      <c r="F907" s="2" t="s">
        <v>135</v>
      </c>
      <c r="G907" s="2" t="s">
        <v>10</v>
      </c>
      <c r="H907" s="1">
        <f>H908</f>
        <v>16533.2</v>
      </c>
    </row>
    <row r="908" spans="1:8" ht="24.75" customHeight="1">
      <c r="A908" s="34" t="s">
        <v>113</v>
      </c>
      <c r="B908" s="35"/>
      <c r="C908" s="35"/>
      <c r="D908" s="18" t="s">
        <v>88</v>
      </c>
      <c r="E908" s="2" t="s">
        <v>133</v>
      </c>
      <c r="F908" s="2" t="s">
        <v>135</v>
      </c>
      <c r="G908" s="2" t="s">
        <v>116</v>
      </c>
      <c r="H908" s="1">
        <v>16533.2</v>
      </c>
    </row>
    <row r="909" spans="1:8" ht="52.5" customHeight="1">
      <c r="A909" s="34" t="s">
        <v>231</v>
      </c>
      <c r="B909" s="35"/>
      <c r="C909" s="35"/>
      <c r="D909" s="18" t="s">
        <v>88</v>
      </c>
      <c r="E909" s="2" t="s">
        <v>133</v>
      </c>
      <c r="F909" s="2" t="s">
        <v>136</v>
      </c>
      <c r="G909" s="2" t="s">
        <v>10</v>
      </c>
      <c r="H909" s="1">
        <f>H910</f>
        <v>36.1</v>
      </c>
    </row>
    <row r="910" spans="1:8" ht="64.5" customHeight="1">
      <c r="A910" s="34" t="s">
        <v>521</v>
      </c>
      <c r="B910" s="35"/>
      <c r="C910" s="35"/>
      <c r="D910" s="18" t="s">
        <v>88</v>
      </c>
      <c r="E910" s="2" t="s">
        <v>133</v>
      </c>
      <c r="F910" s="2" t="s">
        <v>136</v>
      </c>
      <c r="G910" s="2" t="s">
        <v>357</v>
      </c>
      <c r="H910" s="1">
        <v>36.1</v>
      </c>
    </row>
    <row r="911" spans="1:8" ht="48.75" customHeight="1">
      <c r="A911" s="57" t="s">
        <v>285</v>
      </c>
      <c r="B911" s="58"/>
      <c r="C911" s="58"/>
      <c r="D911" s="13" t="s">
        <v>90</v>
      </c>
      <c r="E911" s="2"/>
      <c r="F911" s="2"/>
      <c r="G911" s="2"/>
      <c r="H911" s="14">
        <f>H912</f>
        <v>2315.8</v>
      </c>
    </row>
    <row r="912" spans="1:8" ht="12.75">
      <c r="A912" s="49" t="s">
        <v>127</v>
      </c>
      <c r="B912" s="50"/>
      <c r="C912" s="50"/>
      <c r="D912" s="18" t="s">
        <v>90</v>
      </c>
      <c r="E912" s="2" t="s">
        <v>53</v>
      </c>
      <c r="F912" s="2" t="s">
        <v>97</v>
      </c>
      <c r="G912" s="2" t="s">
        <v>10</v>
      </c>
      <c r="H912" s="19">
        <f>H913</f>
        <v>2315.8</v>
      </c>
    </row>
    <row r="913" spans="1:8" ht="14.25" customHeight="1">
      <c r="A913" s="35" t="s">
        <v>132</v>
      </c>
      <c r="B913" s="35"/>
      <c r="C913" s="35"/>
      <c r="D913" s="18" t="s">
        <v>90</v>
      </c>
      <c r="E913" s="2" t="s">
        <v>133</v>
      </c>
      <c r="F913" s="2" t="s">
        <v>97</v>
      </c>
      <c r="G913" s="2" t="s">
        <v>10</v>
      </c>
      <c r="H913" s="1">
        <f>H914+H916</f>
        <v>2315.8</v>
      </c>
    </row>
    <row r="914" spans="1:8" ht="25.5" customHeight="1">
      <c r="A914" s="34" t="s">
        <v>134</v>
      </c>
      <c r="B914" s="34"/>
      <c r="C914" s="34"/>
      <c r="D914" s="18" t="s">
        <v>90</v>
      </c>
      <c r="E914" s="2" t="s">
        <v>133</v>
      </c>
      <c r="F914" s="2" t="s">
        <v>135</v>
      </c>
      <c r="G914" s="2" t="s">
        <v>10</v>
      </c>
      <c r="H914" s="1">
        <f>H915</f>
        <v>2273.8</v>
      </c>
    </row>
    <row r="915" spans="1:8" ht="26.25" customHeight="1">
      <c r="A915" s="34" t="s">
        <v>113</v>
      </c>
      <c r="B915" s="35"/>
      <c r="C915" s="35"/>
      <c r="D915" s="18" t="s">
        <v>90</v>
      </c>
      <c r="E915" s="2" t="s">
        <v>133</v>
      </c>
      <c r="F915" s="2" t="s">
        <v>135</v>
      </c>
      <c r="G915" s="2" t="s">
        <v>116</v>
      </c>
      <c r="H915" s="1">
        <v>2273.8</v>
      </c>
    </row>
    <row r="916" spans="1:8" ht="12.75">
      <c r="A916" s="34" t="s">
        <v>231</v>
      </c>
      <c r="B916" s="35"/>
      <c r="C916" s="35"/>
      <c r="D916" s="18" t="s">
        <v>90</v>
      </c>
      <c r="E916" s="2" t="s">
        <v>133</v>
      </c>
      <c r="F916" s="2" t="s">
        <v>136</v>
      </c>
      <c r="G916" s="2" t="s">
        <v>10</v>
      </c>
      <c r="H916" s="1">
        <f>H917</f>
        <v>42</v>
      </c>
    </row>
    <row r="917" spans="1:8" ht="48" customHeight="1">
      <c r="A917" s="34" t="s">
        <v>521</v>
      </c>
      <c r="B917" s="35"/>
      <c r="C917" s="35"/>
      <c r="D917" s="18" t="s">
        <v>90</v>
      </c>
      <c r="E917" s="2" t="s">
        <v>133</v>
      </c>
      <c r="F917" s="2" t="s">
        <v>136</v>
      </c>
      <c r="G917" s="2" t="s">
        <v>357</v>
      </c>
      <c r="H917" s="1">
        <v>42</v>
      </c>
    </row>
    <row r="918" spans="1:8" ht="60" customHeight="1">
      <c r="A918" s="57" t="s">
        <v>286</v>
      </c>
      <c r="B918" s="58"/>
      <c r="C918" s="58"/>
      <c r="D918" s="13" t="s">
        <v>91</v>
      </c>
      <c r="E918" s="2"/>
      <c r="F918" s="2"/>
      <c r="G918" s="2"/>
      <c r="H918" s="14">
        <f>H919</f>
        <v>8304.9</v>
      </c>
    </row>
    <row r="919" spans="1:8" ht="27" customHeight="1">
      <c r="A919" s="49" t="s">
        <v>122</v>
      </c>
      <c r="B919" s="50"/>
      <c r="C919" s="50"/>
      <c r="D919" s="18" t="s">
        <v>91</v>
      </c>
      <c r="E919" s="2" t="s">
        <v>123</v>
      </c>
      <c r="F919" s="2" t="s">
        <v>97</v>
      </c>
      <c r="G919" s="2" t="s">
        <v>10</v>
      </c>
      <c r="H919" s="19">
        <f>H920</f>
        <v>8304.9</v>
      </c>
    </row>
    <row r="920" spans="1:8" ht="29.25" customHeight="1">
      <c r="A920" s="38" t="s">
        <v>124</v>
      </c>
      <c r="B920" s="51"/>
      <c r="C920" s="51"/>
      <c r="D920" s="18" t="s">
        <v>91</v>
      </c>
      <c r="E920" s="2" t="s">
        <v>125</v>
      </c>
      <c r="F920" s="2" t="s">
        <v>97</v>
      </c>
      <c r="G920" s="2" t="s">
        <v>10</v>
      </c>
      <c r="H920" s="19">
        <f>H921</f>
        <v>8304.9</v>
      </c>
    </row>
    <row r="921" spans="1:8" ht="29.25" customHeight="1">
      <c r="A921" s="44" t="s">
        <v>41</v>
      </c>
      <c r="B921" s="50"/>
      <c r="C921" s="50"/>
      <c r="D921" s="18" t="s">
        <v>91</v>
      </c>
      <c r="E921" s="2" t="s">
        <v>125</v>
      </c>
      <c r="F921" s="2" t="s">
        <v>126</v>
      </c>
      <c r="G921" s="2" t="s">
        <v>10</v>
      </c>
      <c r="H921" s="19">
        <f>H922</f>
        <v>8304.9</v>
      </c>
    </row>
    <row r="922" spans="1:8" ht="64.5" customHeight="1">
      <c r="A922" s="34" t="s">
        <v>113</v>
      </c>
      <c r="B922" s="35"/>
      <c r="C922" s="35"/>
      <c r="D922" s="18" t="s">
        <v>91</v>
      </c>
      <c r="E922" s="2" t="s">
        <v>125</v>
      </c>
      <c r="F922" s="2" t="s">
        <v>126</v>
      </c>
      <c r="G922" s="2" t="s">
        <v>116</v>
      </c>
      <c r="H922" s="1">
        <f>8153+120+31.9</f>
        <v>8304.9</v>
      </c>
    </row>
    <row r="923" spans="1:8" ht="29.25" customHeight="1">
      <c r="A923" s="57" t="s">
        <v>287</v>
      </c>
      <c r="B923" s="58"/>
      <c r="C923" s="58"/>
      <c r="D923" s="13" t="s">
        <v>92</v>
      </c>
      <c r="E923" s="2"/>
      <c r="F923" s="2"/>
      <c r="G923" s="2"/>
      <c r="H923" s="14">
        <f>H924</f>
        <v>7306.5</v>
      </c>
    </row>
    <row r="924" spans="1:8" ht="12.75">
      <c r="A924" s="36" t="s">
        <v>29</v>
      </c>
      <c r="B924" s="36"/>
      <c r="C924" s="36"/>
      <c r="D924" s="2" t="s">
        <v>92</v>
      </c>
      <c r="E924" s="2" t="s">
        <v>20</v>
      </c>
      <c r="F924" s="2" t="s">
        <v>97</v>
      </c>
      <c r="G924" s="2" t="s">
        <v>10</v>
      </c>
      <c r="H924" s="1">
        <f>H925</f>
        <v>7306.5</v>
      </c>
    </row>
    <row r="925" spans="1:8" ht="12.75">
      <c r="A925" s="59" t="s">
        <v>30</v>
      </c>
      <c r="B925" s="59"/>
      <c r="C925" s="59"/>
      <c r="D925" s="2" t="s">
        <v>92</v>
      </c>
      <c r="E925" s="2" t="s">
        <v>114</v>
      </c>
      <c r="F925" s="2" t="s">
        <v>97</v>
      </c>
      <c r="G925" s="9" t="s">
        <v>10</v>
      </c>
      <c r="H925" s="1">
        <f>H926</f>
        <v>7306.5</v>
      </c>
    </row>
    <row r="926" spans="1:8" ht="27" customHeight="1">
      <c r="A926" s="34" t="s">
        <v>32</v>
      </c>
      <c r="B926" s="35"/>
      <c r="C926" s="35"/>
      <c r="D926" s="2" t="s">
        <v>92</v>
      </c>
      <c r="E926" s="2" t="s">
        <v>114</v>
      </c>
      <c r="F926" s="2" t="s">
        <v>141</v>
      </c>
      <c r="G926" s="2" t="s">
        <v>10</v>
      </c>
      <c r="H926" s="1">
        <f>H927</f>
        <v>7306.5</v>
      </c>
    </row>
    <row r="927" spans="1:8" ht="27" customHeight="1">
      <c r="A927" s="34" t="s">
        <v>113</v>
      </c>
      <c r="B927" s="35"/>
      <c r="C927" s="35"/>
      <c r="D927" s="2" t="s">
        <v>92</v>
      </c>
      <c r="E927" s="2" t="s">
        <v>114</v>
      </c>
      <c r="F927" s="2" t="s">
        <v>141</v>
      </c>
      <c r="G927" s="2" t="s">
        <v>116</v>
      </c>
      <c r="H927" s="1">
        <f>7228+78.5</f>
        <v>7306.5</v>
      </c>
    </row>
    <row r="928" spans="1:8" ht="27.75" customHeight="1">
      <c r="A928" s="57" t="s">
        <v>367</v>
      </c>
      <c r="B928" s="58"/>
      <c r="C928" s="58"/>
      <c r="D928" s="13" t="s">
        <v>93</v>
      </c>
      <c r="E928" s="2"/>
      <c r="F928" s="2"/>
      <c r="G928" s="2"/>
      <c r="H928" s="14">
        <f>H929+H933</f>
        <v>66503.9</v>
      </c>
    </row>
    <row r="929" spans="1:8" ht="12.75">
      <c r="A929" s="36" t="s">
        <v>202</v>
      </c>
      <c r="B929" s="43"/>
      <c r="C929" s="43"/>
      <c r="D929" s="2" t="s">
        <v>93</v>
      </c>
      <c r="E929" s="2" t="s">
        <v>11</v>
      </c>
      <c r="F929" s="2" t="s">
        <v>97</v>
      </c>
      <c r="G929" s="2" t="s">
        <v>10</v>
      </c>
      <c r="H929" s="10">
        <f>H930</f>
        <v>12354.900000000001</v>
      </c>
    </row>
    <row r="930" spans="1:8" ht="12.75">
      <c r="A930" s="38" t="s">
        <v>100</v>
      </c>
      <c r="B930" s="38"/>
      <c r="C930" s="38"/>
      <c r="D930" s="2" t="s">
        <v>93</v>
      </c>
      <c r="E930" s="2" t="s">
        <v>101</v>
      </c>
      <c r="F930" s="2" t="s">
        <v>97</v>
      </c>
      <c r="G930" s="2" t="s">
        <v>10</v>
      </c>
      <c r="H930" s="1">
        <f>H931</f>
        <v>12354.900000000001</v>
      </c>
    </row>
    <row r="931" spans="1:8" ht="39.75" customHeight="1">
      <c r="A931" s="34" t="s">
        <v>98</v>
      </c>
      <c r="B931" s="34"/>
      <c r="C931" s="34"/>
      <c r="D931" s="2" t="s">
        <v>93</v>
      </c>
      <c r="E931" s="2" t="s">
        <v>101</v>
      </c>
      <c r="F931" s="2" t="s">
        <v>99</v>
      </c>
      <c r="G931" s="2" t="s">
        <v>10</v>
      </c>
      <c r="H931" s="1">
        <f>H932</f>
        <v>12354.900000000001</v>
      </c>
    </row>
    <row r="932" spans="1:8" ht="24.75" customHeight="1">
      <c r="A932" s="34" t="s">
        <v>102</v>
      </c>
      <c r="B932" s="35"/>
      <c r="C932" s="35"/>
      <c r="D932" s="2" t="s">
        <v>93</v>
      </c>
      <c r="E932" s="2" t="s">
        <v>101</v>
      </c>
      <c r="F932" s="2" t="s">
        <v>99</v>
      </c>
      <c r="G932" s="2" t="s">
        <v>42</v>
      </c>
      <c r="H932" s="1">
        <f>9923.1+2431.8</f>
        <v>12354.900000000001</v>
      </c>
    </row>
    <row r="933" spans="1:8" ht="26.25" customHeight="1">
      <c r="A933" s="36" t="s">
        <v>22</v>
      </c>
      <c r="B933" s="37"/>
      <c r="C933" s="37"/>
      <c r="D933" s="2" t="s">
        <v>93</v>
      </c>
      <c r="E933" s="2" t="s">
        <v>61</v>
      </c>
      <c r="F933" s="2" t="s">
        <v>97</v>
      </c>
      <c r="G933" s="2" t="s">
        <v>10</v>
      </c>
      <c r="H933" s="1">
        <f>H934</f>
        <v>54149</v>
      </c>
    </row>
    <row r="934" spans="1:8" ht="29.25" customHeight="1">
      <c r="A934" s="53" t="s">
        <v>23</v>
      </c>
      <c r="B934" s="51"/>
      <c r="C934" s="51"/>
      <c r="D934" s="2" t="s">
        <v>93</v>
      </c>
      <c r="E934" s="2" t="s">
        <v>63</v>
      </c>
      <c r="F934" s="2" t="s">
        <v>97</v>
      </c>
      <c r="G934" s="2" t="s">
        <v>10</v>
      </c>
      <c r="H934" s="1">
        <f>H935</f>
        <v>54149</v>
      </c>
    </row>
    <row r="935" spans="1:8" ht="28.5" customHeight="1">
      <c r="A935" s="34" t="s">
        <v>139</v>
      </c>
      <c r="B935" s="24"/>
      <c r="C935" s="24"/>
      <c r="D935" s="2" t="s">
        <v>93</v>
      </c>
      <c r="E935" s="2" t="s">
        <v>63</v>
      </c>
      <c r="F935" s="2" t="s">
        <v>140</v>
      </c>
      <c r="G935" s="2" t="s">
        <v>10</v>
      </c>
      <c r="H935" s="1">
        <f>H936</f>
        <v>54149</v>
      </c>
    </row>
    <row r="936" spans="1:8" ht="12.75">
      <c r="A936" s="34" t="s">
        <v>492</v>
      </c>
      <c r="B936" s="24"/>
      <c r="C936" s="24"/>
      <c r="D936" s="2" t="s">
        <v>93</v>
      </c>
      <c r="E936" s="2" t="s">
        <v>63</v>
      </c>
      <c r="F936" s="2" t="s">
        <v>140</v>
      </c>
      <c r="G936" s="2" t="s">
        <v>43</v>
      </c>
      <c r="H936" s="1">
        <v>54149</v>
      </c>
    </row>
    <row r="937" spans="1:8" ht="36" customHeight="1">
      <c r="A937" s="54" t="s">
        <v>300</v>
      </c>
      <c r="B937" s="55"/>
      <c r="C937" s="55"/>
      <c r="D937" s="13" t="s">
        <v>430</v>
      </c>
      <c r="E937" s="2"/>
      <c r="F937" s="2"/>
      <c r="G937" s="2"/>
      <c r="H937" s="14">
        <f>H938</f>
        <v>192086.6</v>
      </c>
    </row>
    <row r="938" spans="1:8" ht="24.75" customHeight="1">
      <c r="A938" s="36" t="s">
        <v>127</v>
      </c>
      <c r="B938" s="37"/>
      <c r="C938" s="37"/>
      <c r="D938" s="2" t="s">
        <v>430</v>
      </c>
      <c r="E938" s="2" t="s">
        <v>53</v>
      </c>
      <c r="F938" s="2" t="s">
        <v>97</v>
      </c>
      <c r="G938" s="2" t="s">
        <v>10</v>
      </c>
      <c r="H938" s="1">
        <f>H939</f>
        <v>192086.6</v>
      </c>
    </row>
    <row r="939" spans="1:8" ht="24.75" customHeight="1">
      <c r="A939" s="53" t="s">
        <v>302</v>
      </c>
      <c r="B939" s="51"/>
      <c r="C939" s="51"/>
      <c r="D939" s="2" t="s">
        <v>430</v>
      </c>
      <c r="E939" s="2" t="s">
        <v>128</v>
      </c>
      <c r="F939" s="2" t="s">
        <v>97</v>
      </c>
      <c r="G939" s="2" t="s">
        <v>10</v>
      </c>
      <c r="H939" s="1">
        <f>H940+H942+H944</f>
        <v>192086.6</v>
      </c>
    </row>
    <row r="940" spans="1:8" ht="26.25" customHeight="1">
      <c r="A940" s="34" t="s">
        <v>137</v>
      </c>
      <c r="B940" s="24"/>
      <c r="C940" s="24"/>
      <c r="D940" s="2" t="s">
        <v>430</v>
      </c>
      <c r="E940" s="2" t="s">
        <v>128</v>
      </c>
      <c r="F940" s="2" t="s">
        <v>138</v>
      </c>
      <c r="G940" s="2" t="s">
        <v>10</v>
      </c>
      <c r="H940" s="1">
        <f>H941</f>
        <v>190434.7</v>
      </c>
    </row>
    <row r="941" spans="1:8" ht="63" customHeight="1">
      <c r="A941" s="34" t="s">
        <v>113</v>
      </c>
      <c r="B941" s="24"/>
      <c r="C941" s="24"/>
      <c r="D941" s="2" t="s">
        <v>430</v>
      </c>
      <c r="E941" s="2" t="s">
        <v>128</v>
      </c>
      <c r="F941" s="2" t="s">
        <v>138</v>
      </c>
      <c r="G941" s="2" t="s">
        <v>116</v>
      </c>
      <c r="H941" s="1">
        <f>105893.7+10413.4+2959+1168.6+70000</f>
        <v>190434.7</v>
      </c>
    </row>
    <row r="942" spans="1:8" ht="27.75" customHeight="1">
      <c r="A942" s="34" t="s">
        <v>156</v>
      </c>
      <c r="B942" s="35"/>
      <c r="C942" s="35"/>
      <c r="D942" s="2" t="s">
        <v>430</v>
      </c>
      <c r="E942" s="2" t="s">
        <v>128</v>
      </c>
      <c r="F942" s="2" t="s">
        <v>157</v>
      </c>
      <c r="G942" s="2" t="s">
        <v>10</v>
      </c>
      <c r="H942" s="1">
        <f>H943</f>
        <v>1152.1</v>
      </c>
    </row>
    <row r="943" spans="1:8" ht="14.25" customHeight="1">
      <c r="A943" s="34" t="s">
        <v>113</v>
      </c>
      <c r="B943" s="35"/>
      <c r="C943" s="35"/>
      <c r="D943" s="2" t="s">
        <v>430</v>
      </c>
      <c r="E943" s="2" t="s">
        <v>128</v>
      </c>
      <c r="F943" s="2" t="s">
        <v>157</v>
      </c>
      <c r="G943" s="2" t="s">
        <v>116</v>
      </c>
      <c r="H943" s="1">
        <v>1152.1</v>
      </c>
    </row>
    <row r="944" spans="1:8" ht="50.25" customHeight="1">
      <c r="A944" s="34" t="s">
        <v>333</v>
      </c>
      <c r="B944" s="24"/>
      <c r="C944" s="24"/>
      <c r="D944" s="2" t="s">
        <v>430</v>
      </c>
      <c r="E944" s="2" t="s">
        <v>128</v>
      </c>
      <c r="F944" s="2" t="s">
        <v>334</v>
      </c>
      <c r="G944" s="2" t="s">
        <v>10</v>
      </c>
      <c r="H944" s="1">
        <f>H945</f>
        <v>499.8</v>
      </c>
    </row>
    <row r="945" spans="1:8" ht="66.75" customHeight="1">
      <c r="A945" s="34" t="s">
        <v>365</v>
      </c>
      <c r="B945" s="24"/>
      <c r="C945" s="24"/>
      <c r="D945" s="2" t="s">
        <v>430</v>
      </c>
      <c r="E945" s="2" t="s">
        <v>128</v>
      </c>
      <c r="F945" s="2" t="s">
        <v>334</v>
      </c>
      <c r="G945" s="2" t="s">
        <v>366</v>
      </c>
      <c r="H945" s="1">
        <v>499.8</v>
      </c>
    </row>
    <row r="946" spans="1:8" ht="27" customHeight="1">
      <c r="A946" s="54" t="s">
        <v>303</v>
      </c>
      <c r="B946" s="55"/>
      <c r="C946" s="55"/>
      <c r="D946" s="13" t="s">
        <v>431</v>
      </c>
      <c r="E946" s="2"/>
      <c r="F946" s="2"/>
      <c r="G946" s="2"/>
      <c r="H946" s="14">
        <f>H947</f>
        <v>13403.399999999998</v>
      </c>
    </row>
    <row r="947" spans="1:8" ht="26.25" customHeight="1">
      <c r="A947" s="36" t="s">
        <v>127</v>
      </c>
      <c r="B947" s="37"/>
      <c r="C947" s="37"/>
      <c r="D947" s="2" t="s">
        <v>431</v>
      </c>
      <c r="E947" s="2" t="s">
        <v>53</v>
      </c>
      <c r="F947" s="2" t="s">
        <v>97</v>
      </c>
      <c r="G947" s="2" t="s">
        <v>10</v>
      </c>
      <c r="H947" s="1">
        <f>H948</f>
        <v>13403.399999999998</v>
      </c>
    </row>
    <row r="948" spans="1:8" ht="12.75">
      <c r="A948" s="53" t="s">
        <v>302</v>
      </c>
      <c r="B948" s="51"/>
      <c r="C948" s="51"/>
      <c r="D948" s="2" t="s">
        <v>431</v>
      </c>
      <c r="E948" s="2" t="s">
        <v>128</v>
      </c>
      <c r="F948" s="2" t="s">
        <v>97</v>
      </c>
      <c r="G948" s="2" t="s">
        <v>10</v>
      </c>
      <c r="H948" s="1">
        <f>H949+H951</f>
        <v>13403.399999999998</v>
      </c>
    </row>
    <row r="949" spans="1:8" ht="56.25" customHeight="1">
      <c r="A949" s="34" t="s">
        <v>46</v>
      </c>
      <c r="B949" s="24"/>
      <c r="C949" s="24"/>
      <c r="D949" s="2" t="s">
        <v>431</v>
      </c>
      <c r="E949" s="2" t="s">
        <v>128</v>
      </c>
      <c r="F949" s="2" t="s">
        <v>129</v>
      </c>
      <c r="G949" s="2" t="s">
        <v>10</v>
      </c>
      <c r="H949" s="1">
        <f>H950</f>
        <v>13350.399999999998</v>
      </c>
    </row>
    <row r="950" spans="1:8" ht="49.5" customHeight="1">
      <c r="A950" s="34" t="s">
        <v>113</v>
      </c>
      <c r="B950" s="24"/>
      <c r="C950" s="24"/>
      <c r="D950" s="2" t="s">
        <v>431</v>
      </c>
      <c r="E950" s="2" t="s">
        <v>128</v>
      </c>
      <c r="F950" s="2" t="s">
        <v>129</v>
      </c>
      <c r="G950" s="2" t="s">
        <v>116</v>
      </c>
      <c r="H950" s="1">
        <f>11585.3+1609.9+64.4+90.8</f>
        <v>13350.399999999998</v>
      </c>
    </row>
    <row r="951" spans="1:8" ht="57.75" customHeight="1">
      <c r="A951" s="34" t="s">
        <v>333</v>
      </c>
      <c r="B951" s="24"/>
      <c r="C951" s="24"/>
      <c r="D951" s="2" t="s">
        <v>431</v>
      </c>
      <c r="E951" s="2" t="s">
        <v>128</v>
      </c>
      <c r="F951" s="2" t="s">
        <v>334</v>
      </c>
      <c r="G951" s="2" t="s">
        <v>10</v>
      </c>
      <c r="H951" s="1">
        <f>H952</f>
        <v>53</v>
      </c>
    </row>
    <row r="952" spans="1:8" ht="81.75" customHeight="1">
      <c r="A952" s="34" t="s">
        <v>365</v>
      </c>
      <c r="B952" s="24"/>
      <c r="C952" s="24"/>
      <c r="D952" s="2" t="s">
        <v>431</v>
      </c>
      <c r="E952" s="2" t="s">
        <v>128</v>
      </c>
      <c r="F952" s="2" t="s">
        <v>334</v>
      </c>
      <c r="G952" s="2" t="s">
        <v>366</v>
      </c>
      <c r="H952" s="1">
        <v>53</v>
      </c>
    </row>
    <row r="953" spans="1:8" ht="64.5" customHeight="1">
      <c r="A953" s="57" t="s">
        <v>305</v>
      </c>
      <c r="B953" s="58"/>
      <c r="C953" s="58"/>
      <c r="D953" s="13" t="s">
        <v>432</v>
      </c>
      <c r="E953" s="2"/>
      <c r="F953" s="2"/>
      <c r="G953" s="2"/>
      <c r="H953" s="15">
        <f>H954</f>
        <v>4497.6</v>
      </c>
    </row>
    <row r="954" spans="1:8" ht="29.25" customHeight="1">
      <c r="A954" s="36" t="s">
        <v>127</v>
      </c>
      <c r="B954" s="37"/>
      <c r="C954" s="37"/>
      <c r="D954" s="2" t="s">
        <v>432</v>
      </c>
      <c r="E954" s="2" t="s">
        <v>53</v>
      </c>
      <c r="F954" s="2" t="s">
        <v>97</v>
      </c>
      <c r="G954" s="2" t="s">
        <v>10</v>
      </c>
      <c r="H954" s="10">
        <f>H955</f>
        <v>4497.6</v>
      </c>
    </row>
    <row r="955" spans="1:8" ht="15.75" customHeight="1">
      <c r="A955" s="53" t="s">
        <v>302</v>
      </c>
      <c r="B955" s="51"/>
      <c r="C955" s="51"/>
      <c r="D955" s="2" t="s">
        <v>432</v>
      </c>
      <c r="E955" s="2" t="s">
        <v>128</v>
      </c>
      <c r="F955" s="2" t="s">
        <v>97</v>
      </c>
      <c r="G955" s="2" t="s">
        <v>10</v>
      </c>
      <c r="H955" s="10">
        <f>H956</f>
        <v>4497.6</v>
      </c>
    </row>
    <row r="956" spans="1:8" ht="42.75" customHeight="1">
      <c r="A956" s="34" t="s">
        <v>46</v>
      </c>
      <c r="B956" s="24"/>
      <c r="C956" s="24"/>
      <c r="D956" s="2" t="s">
        <v>432</v>
      </c>
      <c r="E956" s="2" t="s">
        <v>128</v>
      </c>
      <c r="F956" s="2" t="s">
        <v>129</v>
      </c>
      <c r="G956" s="2" t="s">
        <v>10</v>
      </c>
      <c r="H956" s="10">
        <f>H957</f>
        <v>4497.6</v>
      </c>
    </row>
    <row r="957" spans="1:8" ht="58.5" customHeight="1">
      <c r="A957" s="34" t="s">
        <v>113</v>
      </c>
      <c r="B957" s="24"/>
      <c r="C957" s="24"/>
      <c r="D957" s="2" t="s">
        <v>432</v>
      </c>
      <c r="E957" s="2" t="s">
        <v>128</v>
      </c>
      <c r="F957" s="2" t="s">
        <v>129</v>
      </c>
      <c r="G957" s="2" t="s">
        <v>116</v>
      </c>
      <c r="H957" s="10">
        <f>3948.8+488.4+29.8+30.6</f>
        <v>4497.6</v>
      </c>
    </row>
    <row r="958" spans="1:8" ht="25.5" customHeight="1">
      <c r="A958" s="54" t="s">
        <v>307</v>
      </c>
      <c r="B958" s="55"/>
      <c r="C958" s="55"/>
      <c r="D958" s="13" t="s">
        <v>433</v>
      </c>
      <c r="E958" s="2"/>
      <c r="F958" s="2"/>
      <c r="G958" s="2"/>
      <c r="H958" s="15">
        <f>H959</f>
        <v>8796.4</v>
      </c>
    </row>
    <row r="959" spans="1:8" ht="27.75" customHeight="1">
      <c r="A959" s="36" t="s">
        <v>127</v>
      </c>
      <c r="B959" s="37"/>
      <c r="C959" s="37"/>
      <c r="D959" s="2" t="s">
        <v>433</v>
      </c>
      <c r="E959" s="2" t="s">
        <v>53</v>
      </c>
      <c r="F959" s="2" t="s">
        <v>97</v>
      </c>
      <c r="G959" s="2" t="s">
        <v>10</v>
      </c>
      <c r="H959" s="10">
        <f>H960</f>
        <v>8796.4</v>
      </c>
    </row>
    <row r="960" spans="1:8" ht="64.5" customHeight="1">
      <c r="A960" s="44" t="s">
        <v>302</v>
      </c>
      <c r="B960" s="24"/>
      <c r="C960" s="24"/>
      <c r="D960" s="2" t="s">
        <v>433</v>
      </c>
      <c r="E960" s="2" t="s">
        <v>128</v>
      </c>
      <c r="F960" s="2" t="s">
        <v>97</v>
      </c>
      <c r="G960" s="2" t="s">
        <v>10</v>
      </c>
      <c r="H960" s="10">
        <f>H961+H963</f>
        <v>8796.4</v>
      </c>
    </row>
    <row r="961" spans="1:8" ht="46.5" customHeight="1">
      <c r="A961" s="34" t="s">
        <v>46</v>
      </c>
      <c r="B961" s="24"/>
      <c r="C961" s="24"/>
      <c r="D961" s="2" t="s">
        <v>433</v>
      </c>
      <c r="E961" s="2" t="s">
        <v>128</v>
      </c>
      <c r="F961" s="2" t="s">
        <v>129</v>
      </c>
      <c r="G961" s="2" t="s">
        <v>10</v>
      </c>
      <c r="H961" s="10">
        <f>H962</f>
        <v>8690.4</v>
      </c>
    </row>
    <row r="962" spans="1:8" ht="42.75" customHeight="1">
      <c r="A962" s="34" t="s">
        <v>113</v>
      </c>
      <c r="B962" s="24"/>
      <c r="C962" s="24"/>
      <c r="D962" s="2" t="s">
        <v>433</v>
      </c>
      <c r="E962" s="2" t="s">
        <v>128</v>
      </c>
      <c r="F962" s="2" t="s">
        <v>129</v>
      </c>
      <c r="G962" s="2" t="s">
        <v>116</v>
      </c>
      <c r="H962" s="10">
        <f>7348.7+1262.9+18.9+59.9</f>
        <v>8690.4</v>
      </c>
    </row>
    <row r="963" spans="1:8" ht="48" customHeight="1">
      <c r="A963" s="34" t="s">
        <v>333</v>
      </c>
      <c r="B963" s="24"/>
      <c r="C963" s="24"/>
      <c r="D963" s="2" t="s">
        <v>433</v>
      </c>
      <c r="E963" s="2" t="s">
        <v>128</v>
      </c>
      <c r="F963" s="2" t="s">
        <v>334</v>
      </c>
      <c r="G963" s="2" t="s">
        <v>10</v>
      </c>
      <c r="H963" s="10">
        <f>H964</f>
        <v>106</v>
      </c>
    </row>
    <row r="964" spans="1:8" ht="75.75" customHeight="1">
      <c r="A964" s="34" t="s">
        <v>365</v>
      </c>
      <c r="B964" s="24"/>
      <c r="C964" s="24"/>
      <c r="D964" s="2" t="s">
        <v>433</v>
      </c>
      <c r="E964" s="2" t="s">
        <v>128</v>
      </c>
      <c r="F964" s="2" t="s">
        <v>334</v>
      </c>
      <c r="G964" s="2" t="s">
        <v>366</v>
      </c>
      <c r="H964" s="10">
        <v>106</v>
      </c>
    </row>
    <row r="965" spans="1:8" ht="26.25" customHeight="1">
      <c r="A965" s="54" t="s">
        <v>354</v>
      </c>
      <c r="B965" s="55"/>
      <c r="C965" s="55"/>
      <c r="D965" s="13" t="s">
        <v>434</v>
      </c>
      <c r="E965" s="2"/>
      <c r="F965" s="2"/>
      <c r="G965" s="2"/>
      <c r="H965" s="15">
        <f>H966</f>
        <v>33768.700000000004</v>
      </c>
    </row>
    <row r="966" spans="1:8" ht="27" customHeight="1">
      <c r="A966" s="36" t="s">
        <v>127</v>
      </c>
      <c r="B966" s="37"/>
      <c r="C966" s="37"/>
      <c r="D966" s="2" t="s">
        <v>434</v>
      </c>
      <c r="E966" s="2" t="s">
        <v>53</v>
      </c>
      <c r="F966" s="2" t="s">
        <v>97</v>
      </c>
      <c r="G966" s="2" t="s">
        <v>10</v>
      </c>
      <c r="H966" s="10">
        <f>H967</f>
        <v>33768.700000000004</v>
      </c>
    </row>
    <row r="967" spans="1:8" ht="64.5" customHeight="1">
      <c r="A967" s="44" t="s">
        <v>302</v>
      </c>
      <c r="B967" s="24"/>
      <c r="C967" s="24"/>
      <c r="D967" s="2" t="s">
        <v>434</v>
      </c>
      <c r="E967" s="2" t="s">
        <v>128</v>
      </c>
      <c r="F967" s="2" t="s">
        <v>97</v>
      </c>
      <c r="G967" s="2" t="s">
        <v>10</v>
      </c>
      <c r="H967" s="10">
        <f>H968</f>
        <v>33768.700000000004</v>
      </c>
    </row>
    <row r="968" spans="1:8" ht="52.5" customHeight="1">
      <c r="A968" s="34" t="s">
        <v>46</v>
      </c>
      <c r="B968" s="24"/>
      <c r="C968" s="24"/>
      <c r="D968" s="2" t="s">
        <v>434</v>
      </c>
      <c r="E968" s="2" t="s">
        <v>128</v>
      </c>
      <c r="F968" s="2" t="s">
        <v>129</v>
      </c>
      <c r="G968" s="2" t="s">
        <v>10</v>
      </c>
      <c r="H968" s="10">
        <f>H969</f>
        <v>33768.700000000004</v>
      </c>
    </row>
    <row r="969" spans="1:8" ht="68.25" customHeight="1">
      <c r="A969" s="34" t="s">
        <v>113</v>
      </c>
      <c r="B969" s="24"/>
      <c r="C969" s="24"/>
      <c r="D969" s="2" t="s">
        <v>434</v>
      </c>
      <c r="E969" s="2" t="s">
        <v>128</v>
      </c>
      <c r="F969" s="2" t="s">
        <v>129</v>
      </c>
      <c r="G969" s="2" t="s">
        <v>116</v>
      </c>
      <c r="H969" s="10">
        <f>33312.2+339.8+79.3+37.4</f>
        <v>33768.700000000004</v>
      </c>
    </row>
    <row r="970" spans="1:8" ht="38.25" customHeight="1">
      <c r="A970" s="54" t="s">
        <v>310</v>
      </c>
      <c r="B970" s="55"/>
      <c r="C970" s="55"/>
      <c r="D970" s="13" t="s">
        <v>435</v>
      </c>
      <c r="E970" s="2"/>
      <c r="F970" s="2"/>
      <c r="G970" s="2"/>
      <c r="H970" s="15">
        <f>H971</f>
        <v>36354.5</v>
      </c>
    </row>
    <row r="971" spans="1:8" ht="26.25" customHeight="1">
      <c r="A971" s="36" t="s">
        <v>127</v>
      </c>
      <c r="B971" s="37"/>
      <c r="C971" s="37"/>
      <c r="D971" s="2" t="s">
        <v>435</v>
      </c>
      <c r="E971" s="2" t="s">
        <v>53</v>
      </c>
      <c r="F971" s="2" t="s">
        <v>97</v>
      </c>
      <c r="G971" s="2" t="s">
        <v>10</v>
      </c>
      <c r="H971" s="10">
        <f>H972</f>
        <v>36354.5</v>
      </c>
    </row>
    <row r="972" spans="1:8" ht="28.5" customHeight="1">
      <c r="A972" s="38" t="s">
        <v>302</v>
      </c>
      <c r="B972" s="51"/>
      <c r="C972" s="51"/>
      <c r="D972" s="2" t="s">
        <v>435</v>
      </c>
      <c r="E972" s="2" t="s">
        <v>128</v>
      </c>
      <c r="F972" s="2" t="s">
        <v>97</v>
      </c>
      <c r="G972" s="2" t="s">
        <v>10</v>
      </c>
      <c r="H972" s="10">
        <f>H975+H973</f>
        <v>36354.5</v>
      </c>
    </row>
    <row r="973" spans="1:8" ht="46.5" customHeight="1">
      <c r="A973" s="44" t="s">
        <v>154</v>
      </c>
      <c r="B973" s="24"/>
      <c r="C973" s="24"/>
      <c r="D973" s="2" t="s">
        <v>435</v>
      </c>
      <c r="E973" s="2" t="s">
        <v>128</v>
      </c>
      <c r="F973" s="2" t="s">
        <v>155</v>
      </c>
      <c r="G973" s="2" t="s">
        <v>10</v>
      </c>
      <c r="H973" s="10">
        <f>H974</f>
        <v>26044</v>
      </c>
    </row>
    <row r="974" spans="1:8" ht="50.25" customHeight="1">
      <c r="A974" s="44" t="s">
        <v>113</v>
      </c>
      <c r="B974" s="24"/>
      <c r="C974" s="24"/>
      <c r="D974" s="2" t="s">
        <v>435</v>
      </c>
      <c r="E974" s="2" t="s">
        <v>128</v>
      </c>
      <c r="F974" s="2" t="s">
        <v>155</v>
      </c>
      <c r="G974" s="2" t="s">
        <v>116</v>
      </c>
      <c r="H974" s="10">
        <v>26044</v>
      </c>
    </row>
    <row r="975" spans="1:8" ht="38.25" customHeight="1">
      <c r="A975" s="34" t="s">
        <v>46</v>
      </c>
      <c r="B975" s="24"/>
      <c r="C975" s="24"/>
      <c r="D975" s="2" t="s">
        <v>435</v>
      </c>
      <c r="E975" s="2" t="s">
        <v>128</v>
      </c>
      <c r="F975" s="2" t="s">
        <v>129</v>
      </c>
      <c r="G975" s="2" t="s">
        <v>10</v>
      </c>
      <c r="H975" s="10">
        <f>H976</f>
        <v>10310.499999999998</v>
      </c>
    </row>
    <row r="976" spans="1:8" ht="47.25" customHeight="1">
      <c r="A976" s="34" t="s">
        <v>113</v>
      </c>
      <c r="B976" s="24"/>
      <c r="C976" s="24"/>
      <c r="D976" s="2" t="s">
        <v>435</v>
      </c>
      <c r="E976" s="2" t="s">
        <v>128</v>
      </c>
      <c r="F976" s="2" t="s">
        <v>129</v>
      </c>
      <c r="G976" s="2" t="s">
        <v>116</v>
      </c>
      <c r="H976" s="10">
        <f>8867.4+1040.4+111.4+291.3</f>
        <v>10310.499999999998</v>
      </c>
    </row>
    <row r="977" spans="1:8" ht="28.5" customHeight="1">
      <c r="A977" s="54" t="s">
        <v>312</v>
      </c>
      <c r="B977" s="55"/>
      <c r="C977" s="55"/>
      <c r="D977" s="13" t="s">
        <v>436</v>
      </c>
      <c r="E977" s="2"/>
      <c r="F977" s="2"/>
      <c r="G977" s="2"/>
      <c r="H977" s="15">
        <f>H978</f>
        <v>86551.5</v>
      </c>
    </row>
    <row r="978" spans="1:8" ht="30" customHeight="1">
      <c r="A978" s="36" t="s">
        <v>127</v>
      </c>
      <c r="B978" s="37"/>
      <c r="C978" s="37"/>
      <c r="D978" s="2" t="s">
        <v>436</v>
      </c>
      <c r="E978" s="2" t="s">
        <v>53</v>
      </c>
      <c r="F978" s="2" t="s">
        <v>97</v>
      </c>
      <c r="G978" s="2" t="s">
        <v>10</v>
      </c>
      <c r="H978" s="10">
        <f>H979</f>
        <v>86551.5</v>
      </c>
    </row>
    <row r="979" spans="1:8" ht="15.75" customHeight="1">
      <c r="A979" s="38" t="s">
        <v>302</v>
      </c>
      <c r="B979" s="51"/>
      <c r="C979" s="51"/>
      <c r="D979" s="2" t="s">
        <v>436</v>
      </c>
      <c r="E979" s="2" t="s">
        <v>128</v>
      </c>
      <c r="F979" s="2" t="s">
        <v>97</v>
      </c>
      <c r="G979" s="2" t="s">
        <v>10</v>
      </c>
      <c r="H979" s="10">
        <f>H980+H982</f>
        <v>86551.5</v>
      </c>
    </row>
    <row r="980" spans="1:8" ht="14.25" customHeight="1">
      <c r="A980" s="34" t="s">
        <v>47</v>
      </c>
      <c r="B980" s="24"/>
      <c r="C980" s="24"/>
      <c r="D980" s="2" t="s">
        <v>436</v>
      </c>
      <c r="E980" s="2" t="s">
        <v>128</v>
      </c>
      <c r="F980" s="2" t="s">
        <v>158</v>
      </c>
      <c r="G980" s="2" t="s">
        <v>10</v>
      </c>
      <c r="H980" s="10">
        <f>H981</f>
        <v>73207.2</v>
      </c>
    </row>
    <row r="981" spans="1:8" ht="24" customHeight="1">
      <c r="A981" s="34" t="s">
        <v>113</v>
      </c>
      <c r="B981" s="24"/>
      <c r="C981" s="24"/>
      <c r="D981" s="2" t="s">
        <v>436</v>
      </c>
      <c r="E981" s="2" t="s">
        <v>128</v>
      </c>
      <c r="F981" s="2" t="s">
        <v>158</v>
      </c>
      <c r="G981" s="2" t="s">
        <v>116</v>
      </c>
      <c r="H981" s="10">
        <f>72664.3+132.8+220.9+189.2</f>
        <v>73207.2</v>
      </c>
    </row>
    <row r="982" spans="1:8" ht="24" customHeight="1">
      <c r="A982" s="34" t="s">
        <v>333</v>
      </c>
      <c r="B982" s="24"/>
      <c r="C982" s="24"/>
      <c r="D982" s="2" t="s">
        <v>436</v>
      </c>
      <c r="E982" s="2" t="s">
        <v>128</v>
      </c>
      <c r="F982" s="2" t="s">
        <v>334</v>
      </c>
      <c r="G982" s="2" t="s">
        <v>10</v>
      </c>
      <c r="H982" s="10">
        <f>H983</f>
        <v>13344.3</v>
      </c>
    </row>
    <row r="983" spans="1:8" ht="87" customHeight="1">
      <c r="A983" s="34" t="s">
        <v>365</v>
      </c>
      <c r="B983" s="24"/>
      <c r="C983" s="24"/>
      <c r="D983" s="2" t="s">
        <v>436</v>
      </c>
      <c r="E983" s="2" t="s">
        <v>128</v>
      </c>
      <c r="F983" s="2" t="s">
        <v>334</v>
      </c>
      <c r="G983" s="2" t="s">
        <v>366</v>
      </c>
      <c r="H983" s="10">
        <v>13344.3</v>
      </c>
    </row>
    <row r="984" spans="1:8" ht="37.5" customHeight="1">
      <c r="A984" s="54" t="s">
        <v>314</v>
      </c>
      <c r="B984" s="55"/>
      <c r="C984" s="55"/>
      <c r="D984" s="13" t="s">
        <v>437</v>
      </c>
      <c r="E984" s="2"/>
      <c r="F984" s="2"/>
      <c r="G984" s="2"/>
      <c r="H984" s="15">
        <f>H985</f>
        <v>3884.3999999999996</v>
      </c>
    </row>
    <row r="985" spans="1:8" ht="25.5" customHeight="1">
      <c r="A985" s="36" t="s">
        <v>127</v>
      </c>
      <c r="B985" s="37"/>
      <c r="C985" s="37"/>
      <c r="D985" s="2" t="s">
        <v>437</v>
      </c>
      <c r="E985" s="2" t="s">
        <v>53</v>
      </c>
      <c r="F985" s="2" t="s">
        <v>97</v>
      </c>
      <c r="G985" s="2" t="s">
        <v>10</v>
      </c>
      <c r="H985" s="10">
        <f>H986</f>
        <v>3884.3999999999996</v>
      </c>
    </row>
    <row r="986" spans="1:8" ht="12.75">
      <c r="A986" s="38" t="s">
        <v>302</v>
      </c>
      <c r="B986" s="51"/>
      <c r="C986" s="51"/>
      <c r="D986" s="2" t="s">
        <v>437</v>
      </c>
      <c r="E986" s="2" t="s">
        <v>128</v>
      </c>
      <c r="F986" s="2" t="s">
        <v>97</v>
      </c>
      <c r="G986" s="2" t="s">
        <v>10</v>
      </c>
      <c r="H986" s="10">
        <f>H987</f>
        <v>3884.3999999999996</v>
      </c>
    </row>
    <row r="987" spans="1:8" ht="53.25" customHeight="1">
      <c r="A987" s="34" t="s">
        <v>137</v>
      </c>
      <c r="B987" s="24"/>
      <c r="C987" s="24"/>
      <c r="D987" s="2" t="s">
        <v>437</v>
      </c>
      <c r="E987" s="2" t="s">
        <v>128</v>
      </c>
      <c r="F987" s="2" t="s">
        <v>138</v>
      </c>
      <c r="G987" s="2" t="s">
        <v>10</v>
      </c>
      <c r="H987" s="10">
        <f>H988</f>
        <v>3884.3999999999996</v>
      </c>
    </row>
    <row r="988" spans="1:8" ht="53.25" customHeight="1">
      <c r="A988" s="34" t="s">
        <v>113</v>
      </c>
      <c r="B988" s="24"/>
      <c r="C988" s="24"/>
      <c r="D988" s="2" t="s">
        <v>437</v>
      </c>
      <c r="E988" s="2" t="s">
        <v>128</v>
      </c>
      <c r="F988" s="2" t="s">
        <v>138</v>
      </c>
      <c r="G988" s="2" t="s">
        <v>116</v>
      </c>
      <c r="H988" s="10">
        <f>3013+665.2+118.7+87.5</f>
        <v>3884.3999999999996</v>
      </c>
    </row>
    <row r="989" spans="1:8" ht="26.25" customHeight="1">
      <c r="A989" s="54" t="s">
        <v>316</v>
      </c>
      <c r="B989" s="55"/>
      <c r="C989" s="55"/>
      <c r="D989" s="13" t="s">
        <v>438</v>
      </c>
      <c r="E989" s="2"/>
      <c r="F989" s="2"/>
      <c r="G989" s="2"/>
      <c r="H989" s="15">
        <f>H990</f>
        <v>7799</v>
      </c>
    </row>
    <row r="990" spans="1:8" ht="12.75">
      <c r="A990" s="36" t="s">
        <v>127</v>
      </c>
      <c r="B990" s="37"/>
      <c r="C990" s="37"/>
      <c r="D990" s="2" t="s">
        <v>438</v>
      </c>
      <c r="E990" s="2" t="s">
        <v>53</v>
      </c>
      <c r="F990" s="2" t="s">
        <v>97</v>
      </c>
      <c r="G990" s="2" t="s">
        <v>10</v>
      </c>
      <c r="H990" s="10">
        <f>H991</f>
        <v>7799</v>
      </c>
    </row>
    <row r="991" spans="1:8" ht="12.75">
      <c r="A991" s="38" t="s">
        <v>302</v>
      </c>
      <c r="B991" s="51"/>
      <c r="C991" s="51"/>
      <c r="D991" s="2" t="s">
        <v>438</v>
      </c>
      <c r="E991" s="2" t="s">
        <v>128</v>
      </c>
      <c r="F991" s="2" t="s">
        <v>97</v>
      </c>
      <c r="G991" s="2" t="s">
        <v>10</v>
      </c>
      <c r="H991" s="10">
        <f>H992+H994</f>
        <v>7799</v>
      </c>
    </row>
    <row r="992" spans="1:8" ht="27.75" customHeight="1">
      <c r="A992" s="34" t="s">
        <v>137</v>
      </c>
      <c r="B992" s="24"/>
      <c r="C992" s="24"/>
      <c r="D992" s="2" t="s">
        <v>438</v>
      </c>
      <c r="E992" s="2" t="s">
        <v>128</v>
      </c>
      <c r="F992" s="2" t="s">
        <v>138</v>
      </c>
      <c r="G992" s="2" t="s">
        <v>10</v>
      </c>
      <c r="H992" s="10">
        <f>H993</f>
        <v>7587</v>
      </c>
    </row>
    <row r="993" spans="1:8" ht="26.25" customHeight="1">
      <c r="A993" s="34" t="s">
        <v>113</v>
      </c>
      <c r="B993" s="24"/>
      <c r="C993" s="24"/>
      <c r="D993" s="2" t="s">
        <v>438</v>
      </c>
      <c r="E993" s="2" t="s">
        <v>128</v>
      </c>
      <c r="F993" s="2" t="s">
        <v>138</v>
      </c>
      <c r="G993" s="2" t="s">
        <v>116</v>
      </c>
      <c r="H993" s="10">
        <f>5246.1+1605.6+38.4+250.9+446</f>
        <v>7587</v>
      </c>
    </row>
    <row r="994" spans="1:8" ht="36" customHeight="1">
      <c r="A994" s="34" t="s">
        <v>333</v>
      </c>
      <c r="B994" s="24"/>
      <c r="C994" s="24"/>
      <c r="D994" s="2" t="s">
        <v>438</v>
      </c>
      <c r="E994" s="2" t="s">
        <v>128</v>
      </c>
      <c r="F994" s="2" t="s">
        <v>334</v>
      </c>
      <c r="G994" s="2" t="s">
        <v>10</v>
      </c>
      <c r="H994" s="10">
        <f>H995</f>
        <v>212</v>
      </c>
    </row>
    <row r="995" spans="1:8" ht="93.75" customHeight="1">
      <c r="A995" s="34" t="s">
        <v>365</v>
      </c>
      <c r="B995" s="24"/>
      <c r="C995" s="24"/>
      <c r="D995" s="2" t="s">
        <v>438</v>
      </c>
      <c r="E995" s="2" t="s">
        <v>128</v>
      </c>
      <c r="F995" s="2" t="s">
        <v>334</v>
      </c>
      <c r="G995" s="2" t="s">
        <v>366</v>
      </c>
      <c r="H995" s="10">
        <v>212</v>
      </c>
    </row>
    <row r="996" spans="1:8" ht="43.5" customHeight="1">
      <c r="A996" s="54" t="s">
        <v>318</v>
      </c>
      <c r="B996" s="55"/>
      <c r="C996" s="55"/>
      <c r="D996" s="13" t="s">
        <v>439</v>
      </c>
      <c r="E996" s="2"/>
      <c r="F996" s="2"/>
      <c r="G996" s="2"/>
      <c r="H996" s="15">
        <f>H997</f>
        <v>6681.299999999999</v>
      </c>
    </row>
    <row r="997" spans="1:8" ht="27" customHeight="1">
      <c r="A997" s="36" t="s">
        <v>127</v>
      </c>
      <c r="B997" s="37"/>
      <c r="C997" s="37"/>
      <c r="D997" s="2" t="s">
        <v>439</v>
      </c>
      <c r="E997" s="2" t="s">
        <v>53</v>
      </c>
      <c r="F997" s="2" t="s">
        <v>97</v>
      </c>
      <c r="G997" s="2" t="s">
        <v>10</v>
      </c>
      <c r="H997" s="10">
        <f>H998</f>
        <v>6681.299999999999</v>
      </c>
    </row>
    <row r="998" spans="1:8" ht="39" customHeight="1">
      <c r="A998" s="38" t="s">
        <v>302</v>
      </c>
      <c r="B998" s="51"/>
      <c r="C998" s="51"/>
      <c r="D998" s="2" t="s">
        <v>439</v>
      </c>
      <c r="E998" s="2" t="s">
        <v>128</v>
      </c>
      <c r="F998" s="2" t="s">
        <v>97</v>
      </c>
      <c r="G998" s="2" t="s">
        <v>10</v>
      </c>
      <c r="H998" s="10">
        <f>H999+H1001</f>
        <v>6681.299999999999</v>
      </c>
    </row>
    <row r="999" spans="1:8" ht="51" customHeight="1">
      <c r="A999" s="34" t="s">
        <v>137</v>
      </c>
      <c r="B999" s="24"/>
      <c r="C999" s="24"/>
      <c r="D999" s="2" t="s">
        <v>439</v>
      </c>
      <c r="E999" s="2" t="s">
        <v>128</v>
      </c>
      <c r="F999" s="2" t="s">
        <v>138</v>
      </c>
      <c r="G999" s="2" t="s">
        <v>10</v>
      </c>
      <c r="H999" s="10">
        <f>H1000</f>
        <v>6643.4</v>
      </c>
    </row>
    <row r="1000" spans="1:8" ht="39" customHeight="1">
      <c r="A1000" s="34" t="s">
        <v>113</v>
      </c>
      <c r="B1000" s="24"/>
      <c r="C1000" s="24"/>
      <c r="D1000" s="2" t="s">
        <v>439</v>
      </c>
      <c r="E1000" s="2" t="s">
        <v>128</v>
      </c>
      <c r="F1000" s="2" t="s">
        <v>138</v>
      </c>
      <c r="G1000" s="2" t="s">
        <v>116</v>
      </c>
      <c r="H1000" s="10">
        <f>5263.4+886.6+451.4+42</f>
        <v>6643.4</v>
      </c>
    </row>
    <row r="1001" spans="1:8" ht="24.75" customHeight="1">
      <c r="A1001" s="34" t="s">
        <v>333</v>
      </c>
      <c r="B1001" s="24"/>
      <c r="C1001" s="24"/>
      <c r="D1001" s="2" t="s">
        <v>439</v>
      </c>
      <c r="E1001" s="2" t="s">
        <v>128</v>
      </c>
      <c r="F1001" s="2" t="s">
        <v>334</v>
      </c>
      <c r="G1001" s="2" t="s">
        <v>10</v>
      </c>
      <c r="H1001" s="10">
        <f>H1002</f>
        <v>37.9</v>
      </c>
    </row>
    <row r="1002" spans="1:8" ht="63.75" customHeight="1">
      <c r="A1002" s="34" t="s">
        <v>365</v>
      </c>
      <c r="B1002" s="24"/>
      <c r="C1002" s="24"/>
      <c r="D1002" s="2" t="s">
        <v>439</v>
      </c>
      <c r="E1002" s="2" t="s">
        <v>128</v>
      </c>
      <c r="F1002" s="2" t="s">
        <v>334</v>
      </c>
      <c r="G1002" s="2" t="s">
        <v>366</v>
      </c>
      <c r="H1002" s="10">
        <v>37.9</v>
      </c>
    </row>
    <row r="1003" spans="1:8" ht="51" customHeight="1">
      <c r="A1003" s="54" t="s">
        <v>319</v>
      </c>
      <c r="B1003" s="55"/>
      <c r="C1003" s="55"/>
      <c r="D1003" s="13" t="s">
        <v>440</v>
      </c>
      <c r="E1003" s="2"/>
      <c r="F1003" s="2"/>
      <c r="G1003" s="2"/>
      <c r="H1003" s="15">
        <f>H1004</f>
        <v>2141.9</v>
      </c>
    </row>
    <row r="1004" spans="1:8" ht="30.75" customHeight="1">
      <c r="A1004" s="36" t="s">
        <v>127</v>
      </c>
      <c r="B1004" s="37"/>
      <c r="C1004" s="37"/>
      <c r="D1004" s="2" t="s">
        <v>440</v>
      </c>
      <c r="E1004" s="2" t="s">
        <v>53</v>
      </c>
      <c r="F1004" s="2" t="s">
        <v>97</v>
      </c>
      <c r="G1004" s="2" t="s">
        <v>10</v>
      </c>
      <c r="H1004" s="10">
        <f>H1005</f>
        <v>2141.9</v>
      </c>
    </row>
    <row r="1005" spans="1:8" ht="53.25" customHeight="1">
      <c r="A1005" s="38" t="s">
        <v>302</v>
      </c>
      <c r="B1005" s="51"/>
      <c r="C1005" s="51"/>
      <c r="D1005" s="2" t="s">
        <v>440</v>
      </c>
      <c r="E1005" s="2" t="s">
        <v>128</v>
      </c>
      <c r="F1005" s="2" t="s">
        <v>97</v>
      </c>
      <c r="G1005" s="2" t="s">
        <v>10</v>
      </c>
      <c r="H1005" s="10">
        <f>H1006+H1008</f>
        <v>2141.9</v>
      </c>
    </row>
    <row r="1006" spans="1:8" ht="53.25" customHeight="1">
      <c r="A1006" s="34" t="s">
        <v>46</v>
      </c>
      <c r="B1006" s="24"/>
      <c r="C1006" s="24"/>
      <c r="D1006" s="2" t="s">
        <v>440</v>
      </c>
      <c r="E1006" s="2" t="s">
        <v>128</v>
      </c>
      <c r="F1006" s="2" t="s">
        <v>129</v>
      </c>
      <c r="G1006" s="2" t="s">
        <v>10</v>
      </c>
      <c r="H1006" s="10">
        <f>H1007</f>
        <v>1982.9</v>
      </c>
    </row>
    <row r="1007" spans="1:8" ht="44.25" customHeight="1">
      <c r="A1007" s="34" t="s">
        <v>113</v>
      </c>
      <c r="B1007" s="24"/>
      <c r="C1007" s="24"/>
      <c r="D1007" s="2" t="s">
        <v>440</v>
      </c>
      <c r="E1007" s="2" t="s">
        <v>128</v>
      </c>
      <c r="F1007" s="2" t="s">
        <v>129</v>
      </c>
      <c r="G1007" s="2" t="s">
        <v>116</v>
      </c>
      <c r="H1007" s="10">
        <f>1680.4+301.1+1.4</f>
        <v>1982.9</v>
      </c>
    </row>
    <row r="1008" spans="1:8" ht="42" customHeight="1">
      <c r="A1008" s="34" t="s">
        <v>333</v>
      </c>
      <c r="B1008" s="24"/>
      <c r="C1008" s="24"/>
      <c r="D1008" s="2" t="s">
        <v>440</v>
      </c>
      <c r="E1008" s="2" t="s">
        <v>128</v>
      </c>
      <c r="F1008" s="2" t="s">
        <v>334</v>
      </c>
      <c r="G1008" s="2" t="s">
        <v>10</v>
      </c>
      <c r="H1008" s="10">
        <f>H1009</f>
        <v>159</v>
      </c>
    </row>
    <row r="1009" spans="1:8" ht="90" customHeight="1">
      <c r="A1009" s="34" t="s">
        <v>365</v>
      </c>
      <c r="B1009" s="24"/>
      <c r="C1009" s="24"/>
      <c r="D1009" s="2" t="s">
        <v>440</v>
      </c>
      <c r="E1009" s="2" t="s">
        <v>128</v>
      </c>
      <c r="F1009" s="2" t="s">
        <v>334</v>
      </c>
      <c r="G1009" s="2" t="s">
        <v>366</v>
      </c>
      <c r="H1009" s="10">
        <v>159</v>
      </c>
    </row>
    <row r="1010" spans="1:8" ht="13.5">
      <c r="A1010" s="54" t="s">
        <v>320</v>
      </c>
      <c r="B1010" s="55"/>
      <c r="C1010" s="55"/>
      <c r="D1010" s="13" t="s">
        <v>441</v>
      </c>
      <c r="E1010" s="2"/>
      <c r="F1010" s="2"/>
      <c r="G1010" s="2"/>
      <c r="H1010" s="15">
        <f>H1011</f>
        <v>984.0000000000001</v>
      </c>
    </row>
    <row r="1011" spans="1:8" ht="63" customHeight="1">
      <c r="A1011" s="36" t="s">
        <v>127</v>
      </c>
      <c r="B1011" s="37"/>
      <c r="C1011" s="37"/>
      <c r="D1011" s="2" t="s">
        <v>441</v>
      </c>
      <c r="E1011" s="2" t="s">
        <v>53</v>
      </c>
      <c r="F1011" s="2" t="s">
        <v>97</v>
      </c>
      <c r="G1011" s="2" t="s">
        <v>10</v>
      </c>
      <c r="H1011" s="10">
        <f>H1012</f>
        <v>984.0000000000001</v>
      </c>
    </row>
    <row r="1012" spans="1:8" ht="42" customHeight="1">
      <c r="A1012" s="38" t="s">
        <v>302</v>
      </c>
      <c r="B1012" s="51"/>
      <c r="C1012" s="51"/>
      <c r="D1012" s="2" t="s">
        <v>441</v>
      </c>
      <c r="E1012" s="2" t="s">
        <v>128</v>
      </c>
      <c r="F1012" s="2" t="s">
        <v>97</v>
      </c>
      <c r="G1012" s="2" t="s">
        <v>10</v>
      </c>
      <c r="H1012" s="10">
        <f>H1013</f>
        <v>984.0000000000001</v>
      </c>
    </row>
    <row r="1013" spans="1:8" ht="52.5" customHeight="1">
      <c r="A1013" s="34" t="s">
        <v>46</v>
      </c>
      <c r="B1013" s="24"/>
      <c r="C1013" s="24"/>
      <c r="D1013" s="2" t="s">
        <v>441</v>
      </c>
      <c r="E1013" s="2" t="s">
        <v>128</v>
      </c>
      <c r="F1013" s="2" t="s">
        <v>129</v>
      </c>
      <c r="G1013" s="2" t="s">
        <v>10</v>
      </c>
      <c r="H1013" s="10">
        <f>H1014</f>
        <v>984.0000000000001</v>
      </c>
    </row>
    <row r="1014" spans="1:8" ht="52.5" customHeight="1">
      <c r="A1014" s="34" t="s">
        <v>113</v>
      </c>
      <c r="B1014" s="24"/>
      <c r="C1014" s="24"/>
      <c r="D1014" s="2" t="s">
        <v>441</v>
      </c>
      <c r="E1014" s="2" t="s">
        <v>128</v>
      </c>
      <c r="F1014" s="2" t="s">
        <v>129</v>
      </c>
      <c r="G1014" s="2" t="s">
        <v>116</v>
      </c>
      <c r="H1014" s="10">
        <f>376.3+447.9+1.7+158.1</f>
        <v>984.0000000000001</v>
      </c>
    </row>
    <row r="1015" spans="1:8" ht="28.5" customHeight="1">
      <c r="A1015" s="54" t="s">
        <v>321</v>
      </c>
      <c r="B1015" s="55"/>
      <c r="C1015" s="55"/>
      <c r="D1015" s="13" t="s">
        <v>442</v>
      </c>
      <c r="E1015" s="2"/>
      <c r="F1015" s="2"/>
      <c r="G1015" s="2"/>
      <c r="H1015" s="15">
        <f>H1016</f>
        <v>944.9000000000001</v>
      </c>
    </row>
    <row r="1016" spans="1:8" ht="88.5" customHeight="1">
      <c r="A1016" s="36" t="s">
        <v>127</v>
      </c>
      <c r="B1016" s="37"/>
      <c r="C1016" s="37"/>
      <c r="D1016" s="2" t="s">
        <v>442</v>
      </c>
      <c r="E1016" s="2" t="s">
        <v>53</v>
      </c>
      <c r="F1016" s="2" t="s">
        <v>97</v>
      </c>
      <c r="G1016" s="2" t="s">
        <v>10</v>
      </c>
      <c r="H1016" s="10">
        <f>H1017</f>
        <v>944.9000000000001</v>
      </c>
    </row>
    <row r="1017" spans="1:8" ht="39.75" customHeight="1">
      <c r="A1017" s="38" t="s">
        <v>302</v>
      </c>
      <c r="B1017" s="51"/>
      <c r="C1017" s="51"/>
      <c r="D1017" s="2" t="s">
        <v>442</v>
      </c>
      <c r="E1017" s="2" t="s">
        <v>128</v>
      </c>
      <c r="F1017" s="2" t="s">
        <v>97</v>
      </c>
      <c r="G1017" s="2" t="s">
        <v>10</v>
      </c>
      <c r="H1017" s="10">
        <f>H1018</f>
        <v>944.9000000000001</v>
      </c>
    </row>
    <row r="1018" spans="1:8" ht="92.25" customHeight="1">
      <c r="A1018" s="34" t="s">
        <v>46</v>
      </c>
      <c r="B1018" s="24"/>
      <c r="C1018" s="24"/>
      <c r="D1018" s="2" t="s">
        <v>442</v>
      </c>
      <c r="E1018" s="2" t="s">
        <v>128</v>
      </c>
      <c r="F1018" s="2" t="s">
        <v>129</v>
      </c>
      <c r="G1018" s="2" t="s">
        <v>10</v>
      </c>
      <c r="H1018" s="10">
        <f>H1019</f>
        <v>944.9000000000001</v>
      </c>
    </row>
    <row r="1019" spans="1:8" ht="92.25" customHeight="1">
      <c r="A1019" s="34" t="s">
        <v>113</v>
      </c>
      <c r="B1019" s="24"/>
      <c r="C1019" s="24"/>
      <c r="D1019" s="2" t="s">
        <v>442</v>
      </c>
      <c r="E1019" s="2" t="s">
        <v>128</v>
      </c>
      <c r="F1019" s="2" t="s">
        <v>129</v>
      </c>
      <c r="G1019" s="2" t="s">
        <v>116</v>
      </c>
      <c r="H1019" s="10">
        <f>623.1+0.7+229.4+91.7</f>
        <v>944.9000000000001</v>
      </c>
    </row>
    <row r="1020" spans="1:8" ht="92.25" customHeight="1">
      <c r="A1020" s="54" t="s">
        <v>322</v>
      </c>
      <c r="B1020" s="55"/>
      <c r="C1020" s="55"/>
      <c r="D1020" s="13" t="s">
        <v>443</v>
      </c>
      <c r="E1020" s="2"/>
      <c r="F1020" s="2"/>
      <c r="G1020" s="2"/>
      <c r="H1020" s="15">
        <f>H1021</f>
        <v>6214.2</v>
      </c>
    </row>
    <row r="1021" spans="1:8" ht="27" customHeight="1">
      <c r="A1021" s="36" t="s">
        <v>127</v>
      </c>
      <c r="B1021" s="37"/>
      <c r="C1021" s="37"/>
      <c r="D1021" s="2" t="s">
        <v>443</v>
      </c>
      <c r="E1021" s="2" t="s">
        <v>53</v>
      </c>
      <c r="F1021" s="2" t="s">
        <v>97</v>
      </c>
      <c r="G1021" s="2" t="s">
        <v>10</v>
      </c>
      <c r="H1021" s="10">
        <f>H1022</f>
        <v>6214.2</v>
      </c>
    </row>
    <row r="1022" spans="1:8" ht="12.75" customHeight="1">
      <c r="A1022" s="38" t="s">
        <v>302</v>
      </c>
      <c r="B1022" s="51"/>
      <c r="C1022" s="51"/>
      <c r="D1022" s="2" t="s">
        <v>443</v>
      </c>
      <c r="E1022" s="2" t="s">
        <v>128</v>
      </c>
      <c r="F1022" s="2" t="s">
        <v>97</v>
      </c>
      <c r="G1022" s="2" t="s">
        <v>10</v>
      </c>
      <c r="H1022" s="10">
        <f>H1023</f>
        <v>6214.2</v>
      </c>
    </row>
    <row r="1023" spans="1:8" ht="39" customHeight="1">
      <c r="A1023" s="34" t="s">
        <v>137</v>
      </c>
      <c r="B1023" s="24"/>
      <c r="C1023" s="24"/>
      <c r="D1023" s="2" t="s">
        <v>443</v>
      </c>
      <c r="E1023" s="2" t="s">
        <v>128</v>
      </c>
      <c r="F1023" s="2" t="s">
        <v>138</v>
      </c>
      <c r="G1023" s="2" t="s">
        <v>10</v>
      </c>
      <c r="H1023" s="10">
        <f>H1024</f>
        <v>6214.2</v>
      </c>
    </row>
    <row r="1024" spans="1:8" ht="27" customHeight="1">
      <c r="A1024" s="34" t="s">
        <v>113</v>
      </c>
      <c r="B1024" s="24"/>
      <c r="C1024" s="24"/>
      <c r="D1024" s="2" t="s">
        <v>443</v>
      </c>
      <c r="E1024" s="2" t="s">
        <v>128</v>
      </c>
      <c r="F1024" s="2" t="s">
        <v>138</v>
      </c>
      <c r="G1024" s="2" t="s">
        <v>116</v>
      </c>
      <c r="H1024" s="10">
        <f>5120.8+33.9+988.5+71</f>
        <v>6214.2</v>
      </c>
    </row>
    <row r="1025" spans="1:8" ht="42.75" customHeight="1">
      <c r="A1025" s="54" t="s">
        <v>323</v>
      </c>
      <c r="B1025" s="55"/>
      <c r="C1025" s="55"/>
      <c r="D1025" s="13" t="s">
        <v>444</v>
      </c>
      <c r="E1025" s="2"/>
      <c r="F1025" s="2"/>
      <c r="G1025" s="2"/>
      <c r="H1025" s="15">
        <f>H1026</f>
        <v>456.8</v>
      </c>
    </row>
    <row r="1026" spans="1:8" ht="45.75" customHeight="1">
      <c r="A1026" s="49" t="s">
        <v>202</v>
      </c>
      <c r="B1026" s="24"/>
      <c r="C1026" s="24"/>
      <c r="D1026" s="2" t="s">
        <v>444</v>
      </c>
      <c r="E1026" s="2" t="s">
        <v>11</v>
      </c>
      <c r="F1026" s="2" t="s">
        <v>97</v>
      </c>
      <c r="G1026" s="2" t="s">
        <v>10</v>
      </c>
      <c r="H1026" s="10">
        <f>H1027</f>
        <v>456.8</v>
      </c>
    </row>
    <row r="1027" spans="1:8" ht="49.5" customHeight="1">
      <c r="A1027" s="34" t="s">
        <v>324</v>
      </c>
      <c r="B1027" s="24"/>
      <c r="C1027" s="24"/>
      <c r="D1027" s="2" t="s">
        <v>444</v>
      </c>
      <c r="E1027" s="2" t="s">
        <v>220</v>
      </c>
      <c r="F1027" s="2" t="s">
        <v>97</v>
      </c>
      <c r="G1027" s="2" t="s">
        <v>10</v>
      </c>
      <c r="H1027" s="10">
        <f>H1028</f>
        <v>456.8</v>
      </c>
    </row>
    <row r="1028" spans="1:8" ht="27" customHeight="1">
      <c r="A1028" s="34" t="s">
        <v>325</v>
      </c>
      <c r="B1028" s="24"/>
      <c r="C1028" s="24"/>
      <c r="D1028" s="2" t="s">
        <v>444</v>
      </c>
      <c r="E1028" s="2" t="s">
        <v>220</v>
      </c>
      <c r="F1028" s="2" t="s">
        <v>221</v>
      </c>
      <c r="G1028" s="2" t="s">
        <v>10</v>
      </c>
      <c r="H1028" s="10">
        <f>H1029</f>
        <v>456.8</v>
      </c>
    </row>
    <row r="1029" spans="1:8" ht="72" customHeight="1">
      <c r="A1029" s="34" t="s">
        <v>219</v>
      </c>
      <c r="B1029" s="24"/>
      <c r="C1029" s="24"/>
      <c r="D1029" s="2" t="s">
        <v>444</v>
      </c>
      <c r="E1029" s="2" t="s">
        <v>220</v>
      </c>
      <c r="F1029" s="2" t="s">
        <v>221</v>
      </c>
      <c r="G1029" s="2" t="s">
        <v>222</v>
      </c>
      <c r="H1029" s="10">
        <f>292.3+164.5</f>
        <v>456.8</v>
      </c>
    </row>
    <row r="1030" spans="1:8" ht="63" customHeight="1">
      <c r="A1030" s="54" t="s">
        <v>445</v>
      </c>
      <c r="B1030" s="55"/>
      <c r="C1030" s="55"/>
      <c r="D1030" s="13" t="s">
        <v>446</v>
      </c>
      <c r="E1030" s="2"/>
      <c r="F1030" s="2"/>
      <c r="G1030" s="2"/>
      <c r="H1030" s="15">
        <f>H1031</f>
        <v>415</v>
      </c>
    </row>
    <row r="1031" spans="1:8" ht="39" customHeight="1">
      <c r="A1031" s="49" t="s">
        <v>202</v>
      </c>
      <c r="B1031" s="24"/>
      <c r="C1031" s="24"/>
      <c r="D1031" s="2" t="s">
        <v>446</v>
      </c>
      <c r="E1031" s="2" t="s">
        <v>11</v>
      </c>
      <c r="F1031" s="2" t="s">
        <v>97</v>
      </c>
      <c r="G1031" s="2" t="s">
        <v>10</v>
      </c>
      <c r="H1031" s="10">
        <f>H1032</f>
        <v>415</v>
      </c>
    </row>
    <row r="1032" spans="1:8" ht="54.75" customHeight="1">
      <c r="A1032" s="34" t="s">
        <v>324</v>
      </c>
      <c r="B1032" s="24"/>
      <c r="C1032" s="24"/>
      <c r="D1032" s="2" t="s">
        <v>446</v>
      </c>
      <c r="E1032" s="2" t="s">
        <v>220</v>
      </c>
      <c r="F1032" s="2" t="s">
        <v>97</v>
      </c>
      <c r="G1032" s="2" t="s">
        <v>10</v>
      </c>
      <c r="H1032" s="10">
        <f>H1033</f>
        <v>415</v>
      </c>
    </row>
    <row r="1033" spans="1:8" ht="39.75" customHeight="1">
      <c r="A1033" s="34" t="s">
        <v>325</v>
      </c>
      <c r="B1033" s="24"/>
      <c r="C1033" s="24"/>
      <c r="D1033" s="2" t="s">
        <v>446</v>
      </c>
      <c r="E1033" s="2" t="s">
        <v>220</v>
      </c>
      <c r="F1033" s="2" t="s">
        <v>221</v>
      </c>
      <c r="G1033" s="2" t="s">
        <v>10</v>
      </c>
      <c r="H1033" s="10">
        <f>H1034</f>
        <v>415</v>
      </c>
    </row>
    <row r="1034" spans="1:8" ht="93" customHeight="1">
      <c r="A1034" s="34" t="s">
        <v>219</v>
      </c>
      <c r="B1034" s="24"/>
      <c r="C1034" s="24"/>
      <c r="D1034" s="2" t="s">
        <v>446</v>
      </c>
      <c r="E1034" s="2" t="s">
        <v>220</v>
      </c>
      <c r="F1034" s="2" t="s">
        <v>221</v>
      </c>
      <c r="G1034" s="2" t="s">
        <v>222</v>
      </c>
      <c r="H1034" s="10">
        <v>415</v>
      </c>
    </row>
    <row r="1035" spans="1:8" ht="38.25" customHeight="1">
      <c r="A1035" s="54" t="s">
        <v>326</v>
      </c>
      <c r="B1035" s="55"/>
      <c r="C1035" s="55"/>
      <c r="D1035" s="16" t="s">
        <v>447</v>
      </c>
      <c r="E1035" s="2"/>
      <c r="F1035" s="2"/>
      <c r="G1035" s="2"/>
      <c r="H1035" s="14">
        <f>H1036</f>
        <v>7837.8</v>
      </c>
    </row>
    <row r="1036" spans="1:8" ht="24.75" customHeight="1">
      <c r="A1036" s="36" t="s">
        <v>29</v>
      </c>
      <c r="B1036" s="37"/>
      <c r="C1036" s="37"/>
      <c r="D1036" s="9" t="s">
        <v>447</v>
      </c>
      <c r="E1036" s="2" t="s">
        <v>20</v>
      </c>
      <c r="F1036" s="2" t="s">
        <v>97</v>
      </c>
      <c r="G1036" s="2" t="s">
        <v>10</v>
      </c>
      <c r="H1036" s="1">
        <f>H1037</f>
        <v>7837.8</v>
      </c>
    </row>
    <row r="1037" spans="1:8" ht="57.75" customHeight="1">
      <c r="A1037" s="59" t="s">
        <v>30</v>
      </c>
      <c r="B1037" s="59"/>
      <c r="C1037" s="59"/>
      <c r="D1037" s="9" t="s">
        <v>447</v>
      </c>
      <c r="E1037" s="2" t="s">
        <v>114</v>
      </c>
      <c r="F1037" s="2" t="s">
        <v>97</v>
      </c>
      <c r="G1037" s="9" t="s">
        <v>10</v>
      </c>
      <c r="H1037" s="1">
        <f>H1038</f>
        <v>7837.8</v>
      </c>
    </row>
    <row r="1038" spans="1:8" ht="40.5" customHeight="1">
      <c r="A1038" s="34" t="s">
        <v>32</v>
      </c>
      <c r="B1038" s="35"/>
      <c r="C1038" s="35"/>
      <c r="D1038" s="9" t="s">
        <v>447</v>
      </c>
      <c r="E1038" s="2" t="s">
        <v>114</v>
      </c>
      <c r="F1038" s="2" t="s">
        <v>141</v>
      </c>
      <c r="G1038" s="2" t="s">
        <v>10</v>
      </c>
      <c r="H1038" s="1">
        <f>H1039</f>
        <v>7837.8</v>
      </c>
    </row>
    <row r="1039" spans="1:8" ht="57" customHeight="1">
      <c r="A1039" s="34" t="s">
        <v>113</v>
      </c>
      <c r="B1039" s="35"/>
      <c r="C1039" s="35"/>
      <c r="D1039" s="9" t="s">
        <v>447</v>
      </c>
      <c r="E1039" s="2" t="s">
        <v>114</v>
      </c>
      <c r="F1039" s="2" t="s">
        <v>141</v>
      </c>
      <c r="G1039" s="2" t="s">
        <v>116</v>
      </c>
      <c r="H1039" s="19">
        <f>7508.2+200+129.6</f>
        <v>7837.8</v>
      </c>
    </row>
    <row r="1040" spans="1:8" ht="50.25" customHeight="1">
      <c r="A1040" s="54" t="s">
        <v>327</v>
      </c>
      <c r="B1040" s="55"/>
      <c r="C1040" s="55"/>
      <c r="D1040" s="16" t="s">
        <v>448</v>
      </c>
      <c r="E1040" s="2"/>
      <c r="F1040" s="2"/>
      <c r="G1040" s="2"/>
      <c r="H1040" s="14">
        <f>H1041</f>
        <v>8133.8</v>
      </c>
    </row>
    <row r="1041" spans="1:8" ht="12.75">
      <c r="A1041" s="36" t="s">
        <v>29</v>
      </c>
      <c r="B1041" s="37"/>
      <c r="C1041" s="37"/>
      <c r="D1041" s="9" t="s">
        <v>448</v>
      </c>
      <c r="E1041" s="2" t="s">
        <v>20</v>
      </c>
      <c r="F1041" s="2" t="s">
        <v>97</v>
      </c>
      <c r="G1041" s="2" t="s">
        <v>10</v>
      </c>
      <c r="H1041" s="1">
        <f>H1042</f>
        <v>8133.8</v>
      </c>
    </row>
    <row r="1042" spans="1:8" ht="36.75" customHeight="1">
      <c r="A1042" s="59" t="s">
        <v>30</v>
      </c>
      <c r="B1042" s="59"/>
      <c r="C1042" s="59"/>
      <c r="D1042" s="9" t="s">
        <v>448</v>
      </c>
      <c r="E1042" s="2" t="s">
        <v>114</v>
      </c>
      <c r="F1042" s="2" t="s">
        <v>97</v>
      </c>
      <c r="G1042" s="9" t="s">
        <v>10</v>
      </c>
      <c r="H1042" s="1">
        <f>H1043</f>
        <v>8133.8</v>
      </c>
    </row>
    <row r="1043" spans="1:8" ht="27" customHeight="1">
      <c r="A1043" s="34" t="s">
        <v>32</v>
      </c>
      <c r="B1043" s="35"/>
      <c r="C1043" s="35"/>
      <c r="D1043" s="9" t="s">
        <v>448</v>
      </c>
      <c r="E1043" s="2" t="s">
        <v>114</v>
      </c>
      <c r="F1043" s="2" t="s">
        <v>141</v>
      </c>
      <c r="G1043" s="2" t="s">
        <v>10</v>
      </c>
      <c r="H1043" s="1">
        <f>H1044</f>
        <v>8133.8</v>
      </c>
    </row>
    <row r="1044" spans="1:8" ht="63" customHeight="1">
      <c r="A1044" s="34" t="s">
        <v>113</v>
      </c>
      <c r="B1044" s="35"/>
      <c r="C1044" s="35"/>
      <c r="D1044" s="9" t="s">
        <v>448</v>
      </c>
      <c r="E1044" s="2" t="s">
        <v>114</v>
      </c>
      <c r="F1044" s="2" t="s">
        <v>141</v>
      </c>
      <c r="G1044" s="2" t="s">
        <v>116</v>
      </c>
      <c r="H1044" s="19">
        <v>8133.8</v>
      </c>
    </row>
    <row r="1045" spans="1:8" ht="57" customHeight="1">
      <c r="A1045" s="54" t="s">
        <v>328</v>
      </c>
      <c r="B1045" s="55"/>
      <c r="C1045" s="55"/>
      <c r="D1045" s="16" t="s">
        <v>449</v>
      </c>
      <c r="E1045" s="2"/>
      <c r="F1045" s="2"/>
      <c r="G1045" s="2"/>
      <c r="H1045" s="14">
        <f>H1046</f>
        <v>7443.4</v>
      </c>
    </row>
    <row r="1046" spans="1:8" ht="41.25" customHeight="1">
      <c r="A1046" s="36" t="s">
        <v>29</v>
      </c>
      <c r="B1046" s="37"/>
      <c r="C1046" s="37"/>
      <c r="D1046" s="9" t="s">
        <v>449</v>
      </c>
      <c r="E1046" s="2" t="s">
        <v>20</v>
      </c>
      <c r="F1046" s="2" t="s">
        <v>97</v>
      </c>
      <c r="G1046" s="2" t="s">
        <v>10</v>
      </c>
      <c r="H1046" s="1">
        <f>H1047</f>
        <v>7443.4</v>
      </c>
    </row>
    <row r="1047" spans="1:8" ht="12.75">
      <c r="A1047" s="59" t="s">
        <v>30</v>
      </c>
      <c r="B1047" s="59"/>
      <c r="C1047" s="59"/>
      <c r="D1047" s="9" t="s">
        <v>449</v>
      </c>
      <c r="E1047" s="2" t="s">
        <v>114</v>
      </c>
      <c r="F1047" s="2" t="s">
        <v>97</v>
      </c>
      <c r="G1047" s="9" t="s">
        <v>10</v>
      </c>
      <c r="H1047" s="1">
        <f>H1048</f>
        <v>7443.4</v>
      </c>
    </row>
    <row r="1048" spans="1:8" ht="50.25" customHeight="1">
      <c r="A1048" s="34" t="s">
        <v>32</v>
      </c>
      <c r="B1048" s="35"/>
      <c r="C1048" s="35"/>
      <c r="D1048" s="9" t="s">
        <v>449</v>
      </c>
      <c r="E1048" s="2" t="s">
        <v>114</v>
      </c>
      <c r="F1048" s="2" t="s">
        <v>141</v>
      </c>
      <c r="G1048" s="2" t="s">
        <v>10</v>
      </c>
      <c r="H1048" s="1">
        <f>H1049</f>
        <v>7443.4</v>
      </c>
    </row>
    <row r="1049" spans="1:8" ht="46.5" customHeight="1">
      <c r="A1049" s="34" t="s">
        <v>113</v>
      </c>
      <c r="B1049" s="35"/>
      <c r="C1049" s="35"/>
      <c r="D1049" s="9" t="s">
        <v>449</v>
      </c>
      <c r="E1049" s="2" t="s">
        <v>114</v>
      </c>
      <c r="F1049" s="2" t="s">
        <v>141</v>
      </c>
      <c r="G1049" s="2" t="s">
        <v>116</v>
      </c>
      <c r="H1049" s="19">
        <v>7443.4</v>
      </c>
    </row>
    <row r="1050" spans="1:8" ht="27.75" customHeight="1">
      <c r="A1050" s="54" t="s">
        <v>330</v>
      </c>
      <c r="B1050" s="55"/>
      <c r="C1050" s="55"/>
      <c r="D1050" s="16" t="s">
        <v>450</v>
      </c>
      <c r="E1050" s="2"/>
      <c r="F1050" s="2"/>
      <c r="G1050" s="2"/>
      <c r="H1050" s="14">
        <f>H1055+H1051</f>
        <v>123567</v>
      </c>
    </row>
    <row r="1051" spans="1:8" ht="66" customHeight="1">
      <c r="A1051" s="36" t="s">
        <v>22</v>
      </c>
      <c r="B1051" s="37"/>
      <c r="C1051" s="37"/>
      <c r="D1051" s="17" t="s">
        <v>450</v>
      </c>
      <c r="E1051" s="2" t="s">
        <v>61</v>
      </c>
      <c r="F1051" s="2" t="s">
        <v>97</v>
      </c>
      <c r="G1051" s="2" t="s">
        <v>10</v>
      </c>
      <c r="H1051" s="19">
        <f>H1052</f>
        <v>4251</v>
      </c>
    </row>
    <row r="1052" spans="1:8" ht="49.5" customHeight="1">
      <c r="A1052" s="34" t="s">
        <v>190</v>
      </c>
      <c r="B1052" s="50"/>
      <c r="C1052" s="50"/>
      <c r="D1052" s="17" t="s">
        <v>450</v>
      </c>
      <c r="E1052" s="2" t="s">
        <v>191</v>
      </c>
      <c r="F1052" s="2" t="s">
        <v>97</v>
      </c>
      <c r="G1052" s="2" t="s">
        <v>10</v>
      </c>
      <c r="H1052" s="19">
        <f>H1053</f>
        <v>4251</v>
      </c>
    </row>
    <row r="1053" spans="1:8" ht="51.75" customHeight="1">
      <c r="A1053" s="34" t="s">
        <v>98</v>
      </c>
      <c r="B1053" s="24"/>
      <c r="C1053" s="24"/>
      <c r="D1053" s="17" t="s">
        <v>450</v>
      </c>
      <c r="E1053" s="2" t="s">
        <v>191</v>
      </c>
      <c r="F1053" s="2" t="s">
        <v>99</v>
      </c>
      <c r="G1053" s="2" t="s">
        <v>10</v>
      </c>
      <c r="H1053" s="19">
        <f>H1054</f>
        <v>4251</v>
      </c>
    </row>
    <row r="1054" spans="1:8" ht="39" customHeight="1">
      <c r="A1054" s="34" t="s">
        <v>102</v>
      </c>
      <c r="B1054" s="24"/>
      <c r="C1054" s="24"/>
      <c r="D1054" s="17" t="s">
        <v>450</v>
      </c>
      <c r="E1054" s="2" t="s">
        <v>191</v>
      </c>
      <c r="F1054" s="2" t="s">
        <v>99</v>
      </c>
      <c r="G1054" s="2" t="s">
        <v>42</v>
      </c>
      <c r="H1054" s="19">
        <v>4251</v>
      </c>
    </row>
    <row r="1055" spans="1:8" ht="26.25" customHeight="1">
      <c r="A1055" s="36" t="s">
        <v>17</v>
      </c>
      <c r="B1055" s="37"/>
      <c r="C1055" s="37"/>
      <c r="D1055" s="17" t="s">
        <v>450</v>
      </c>
      <c r="E1055" s="2" t="s">
        <v>89</v>
      </c>
      <c r="F1055" s="2" t="s">
        <v>97</v>
      </c>
      <c r="G1055" s="2" t="s">
        <v>10</v>
      </c>
      <c r="H1055" s="19">
        <f>H1056</f>
        <v>119316</v>
      </c>
    </row>
    <row r="1056" spans="1:8" ht="43.5" customHeight="1">
      <c r="A1056" s="53" t="s">
        <v>223</v>
      </c>
      <c r="B1056" s="51"/>
      <c r="C1056" s="51"/>
      <c r="D1056" s="17" t="s">
        <v>450</v>
      </c>
      <c r="E1056" s="2" t="s">
        <v>224</v>
      </c>
      <c r="F1056" s="2" t="s">
        <v>97</v>
      </c>
      <c r="G1056" s="2" t="s">
        <v>10</v>
      </c>
      <c r="H1056" s="19">
        <f>H1057+H1059</f>
        <v>119316</v>
      </c>
    </row>
    <row r="1057" spans="1:8" ht="49.5" customHeight="1">
      <c r="A1057" s="44" t="s">
        <v>474</v>
      </c>
      <c r="B1057" s="24"/>
      <c r="C1057" s="24"/>
      <c r="D1057" s="17" t="s">
        <v>450</v>
      </c>
      <c r="E1057" s="2" t="s">
        <v>224</v>
      </c>
      <c r="F1057" s="2" t="s">
        <v>225</v>
      </c>
      <c r="G1057" s="2" t="s">
        <v>10</v>
      </c>
      <c r="H1057" s="19">
        <f>H1058</f>
        <v>0</v>
      </c>
    </row>
    <row r="1058" spans="1:8" ht="96" customHeight="1">
      <c r="A1058" s="44" t="s">
        <v>332</v>
      </c>
      <c r="B1058" s="24"/>
      <c r="C1058" s="24"/>
      <c r="D1058" s="17" t="s">
        <v>450</v>
      </c>
      <c r="E1058" s="2" t="s">
        <v>224</v>
      </c>
      <c r="F1058" s="2" t="s">
        <v>225</v>
      </c>
      <c r="G1058" s="2" t="s">
        <v>342</v>
      </c>
      <c r="H1058" s="19">
        <v>0</v>
      </c>
    </row>
    <row r="1059" spans="1:8" ht="29.25" customHeight="1">
      <c r="A1059" s="40" t="s">
        <v>331</v>
      </c>
      <c r="B1059" s="32"/>
      <c r="C1059" s="33"/>
      <c r="D1059" s="17" t="s">
        <v>450</v>
      </c>
      <c r="E1059" s="2" t="s">
        <v>224</v>
      </c>
      <c r="F1059" s="2" t="s">
        <v>463</v>
      </c>
      <c r="G1059" s="2" t="s">
        <v>10</v>
      </c>
      <c r="H1059" s="19">
        <f>H1060</f>
        <v>119316</v>
      </c>
    </row>
    <row r="1060" spans="1:8" ht="75" customHeight="1">
      <c r="A1060" s="40" t="s">
        <v>475</v>
      </c>
      <c r="B1060" s="32"/>
      <c r="C1060" s="33"/>
      <c r="D1060" s="17" t="s">
        <v>450</v>
      </c>
      <c r="E1060" s="2" t="s">
        <v>224</v>
      </c>
      <c r="F1060" s="2" t="s">
        <v>463</v>
      </c>
      <c r="G1060" s="2" t="s">
        <v>476</v>
      </c>
      <c r="H1060" s="19">
        <v>119316</v>
      </c>
    </row>
    <row r="1061" spans="1:8" ht="60.75" customHeight="1">
      <c r="A1061" s="54" t="s">
        <v>368</v>
      </c>
      <c r="B1061" s="55"/>
      <c r="C1061" s="55"/>
      <c r="D1061" s="13" t="s">
        <v>451</v>
      </c>
      <c r="E1061" s="2"/>
      <c r="F1061" s="2"/>
      <c r="G1061" s="2"/>
      <c r="H1061" s="14">
        <f>H1062</f>
        <v>4753.099999999999</v>
      </c>
    </row>
    <row r="1062" spans="1:8" ht="28.5" customHeight="1">
      <c r="A1062" s="49" t="s">
        <v>202</v>
      </c>
      <c r="B1062" s="50"/>
      <c r="C1062" s="50"/>
      <c r="D1062" s="18" t="s">
        <v>451</v>
      </c>
      <c r="E1062" s="2" t="s">
        <v>11</v>
      </c>
      <c r="F1062" s="2" t="s">
        <v>97</v>
      </c>
      <c r="G1062" s="2" t="s">
        <v>10</v>
      </c>
      <c r="H1062" s="19">
        <f>H1063</f>
        <v>4753.099999999999</v>
      </c>
    </row>
    <row r="1063" spans="1:8" ht="39" customHeight="1">
      <c r="A1063" s="39" t="s">
        <v>254</v>
      </c>
      <c r="B1063" s="39"/>
      <c r="C1063" s="39"/>
      <c r="D1063" s="18" t="s">
        <v>451</v>
      </c>
      <c r="E1063" s="2" t="s">
        <v>205</v>
      </c>
      <c r="F1063" s="2" t="s">
        <v>97</v>
      </c>
      <c r="G1063" s="2" t="s">
        <v>10</v>
      </c>
      <c r="H1063" s="19">
        <f>H1064</f>
        <v>4753.099999999999</v>
      </c>
    </row>
    <row r="1064" spans="1:8" ht="39" customHeight="1">
      <c r="A1064" s="35" t="s">
        <v>98</v>
      </c>
      <c r="B1064" s="35"/>
      <c r="C1064" s="35"/>
      <c r="D1064" s="18" t="s">
        <v>451</v>
      </c>
      <c r="E1064" s="2" t="s">
        <v>205</v>
      </c>
      <c r="F1064" s="2" t="s">
        <v>99</v>
      </c>
      <c r="G1064" s="2" t="s">
        <v>10</v>
      </c>
      <c r="H1064" s="19">
        <f>H1065+H1066</f>
        <v>4753.099999999999</v>
      </c>
    </row>
    <row r="1065" spans="1:8" ht="28.5" customHeight="1">
      <c r="A1065" s="35" t="s">
        <v>102</v>
      </c>
      <c r="B1065" s="35"/>
      <c r="C1065" s="35"/>
      <c r="D1065" s="18" t="s">
        <v>451</v>
      </c>
      <c r="E1065" s="2" t="s">
        <v>205</v>
      </c>
      <c r="F1065" s="2" t="s">
        <v>99</v>
      </c>
      <c r="G1065" s="2" t="s">
        <v>42</v>
      </c>
      <c r="H1065" s="10">
        <f>3569.7+616.5</f>
        <v>4186.2</v>
      </c>
    </row>
    <row r="1066" spans="1:8" ht="48.75" customHeight="1">
      <c r="A1066" s="35" t="s">
        <v>203</v>
      </c>
      <c r="B1066" s="35"/>
      <c r="C1066" s="35"/>
      <c r="D1066" s="18" t="s">
        <v>451</v>
      </c>
      <c r="E1066" s="2" t="s">
        <v>205</v>
      </c>
      <c r="F1066" s="2" t="s">
        <v>99</v>
      </c>
      <c r="G1066" s="2" t="s">
        <v>12</v>
      </c>
      <c r="H1066" s="10">
        <v>566.9</v>
      </c>
    </row>
    <row r="1067" spans="1:8" ht="13.5">
      <c r="A1067" s="57" t="s">
        <v>335</v>
      </c>
      <c r="B1067" s="55"/>
      <c r="C1067" s="55"/>
      <c r="D1067" s="16" t="s">
        <v>416</v>
      </c>
      <c r="E1067" s="2"/>
      <c r="F1067" s="2"/>
      <c r="G1067" s="2"/>
      <c r="H1067" s="14">
        <f>H1068</f>
        <v>2725</v>
      </c>
    </row>
    <row r="1068" spans="1:8" ht="37.5" customHeight="1">
      <c r="A1068" s="49" t="s">
        <v>122</v>
      </c>
      <c r="B1068" s="50"/>
      <c r="C1068" s="50"/>
      <c r="D1068" s="17" t="s">
        <v>416</v>
      </c>
      <c r="E1068" s="2" t="s">
        <v>123</v>
      </c>
      <c r="F1068" s="2" t="s">
        <v>97</v>
      </c>
      <c r="G1068" s="2" t="s">
        <v>10</v>
      </c>
      <c r="H1068" s="19">
        <f>H1069</f>
        <v>2725</v>
      </c>
    </row>
    <row r="1069" spans="1:8" ht="25.5" customHeight="1">
      <c r="A1069" s="38" t="s">
        <v>124</v>
      </c>
      <c r="B1069" s="51"/>
      <c r="C1069" s="51"/>
      <c r="D1069" s="17" t="s">
        <v>416</v>
      </c>
      <c r="E1069" s="2" t="s">
        <v>125</v>
      </c>
      <c r="F1069" s="2" t="s">
        <v>97</v>
      </c>
      <c r="G1069" s="2" t="s">
        <v>10</v>
      </c>
      <c r="H1069" s="19">
        <f>H1070</f>
        <v>2725</v>
      </c>
    </row>
    <row r="1070" spans="1:8" ht="24" customHeight="1">
      <c r="A1070" s="44" t="s">
        <v>130</v>
      </c>
      <c r="B1070" s="24"/>
      <c r="C1070" s="24"/>
      <c r="D1070" s="17" t="s">
        <v>416</v>
      </c>
      <c r="E1070" s="2" t="s">
        <v>125</v>
      </c>
      <c r="F1070" s="2" t="s">
        <v>131</v>
      </c>
      <c r="G1070" s="2" t="s">
        <v>10</v>
      </c>
      <c r="H1070" s="19">
        <f>H1071</f>
        <v>2725</v>
      </c>
    </row>
    <row r="1071" spans="1:8" ht="41.25" customHeight="1">
      <c r="A1071" s="34" t="s">
        <v>113</v>
      </c>
      <c r="B1071" s="35"/>
      <c r="C1071" s="35"/>
      <c r="D1071" s="17" t="s">
        <v>416</v>
      </c>
      <c r="E1071" s="2" t="s">
        <v>125</v>
      </c>
      <c r="F1071" s="2" t="s">
        <v>131</v>
      </c>
      <c r="G1071" s="2" t="s">
        <v>116</v>
      </c>
      <c r="H1071" s="1">
        <v>2725</v>
      </c>
    </row>
    <row r="1072" spans="1:8" ht="41.25" customHeight="1">
      <c r="A1072" s="54" t="s">
        <v>382</v>
      </c>
      <c r="B1072" s="55"/>
      <c r="C1072" s="55"/>
      <c r="D1072" s="16" t="s">
        <v>417</v>
      </c>
      <c r="E1072" s="2"/>
      <c r="F1072" s="2"/>
      <c r="G1072" s="2"/>
      <c r="H1072" s="14">
        <f>H1073</f>
        <v>25833.1</v>
      </c>
    </row>
    <row r="1073" spans="1:8" ht="30.75" customHeight="1">
      <c r="A1073" s="36" t="s">
        <v>29</v>
      </c>
      <c r="B1073" s="37"/>
      <c r="C1073" s="37"/>
      <c r="D1073" s="17" t="s">
        <v>417</v>
      </c>
      <c r="E1073" s="2" t="s">
        <v>20</v>
      </c>
      <c r="F1073" s="2" t="s">
        <v>97</v>
      </c>
      <c r="G1073" s="2" t="s">
        <v>10</v>
      </c>
      <c r="H1073" s="1">
        <f>H1074</f>
        <v>25833.1</v>
      </c>
    </row>
    <row r="1074" spans="1:8" ht="41.25" customHeight="1">
      <c r="A1074" s="53" t="s">
        <v>30</v>
      </c>
      <c r="B1074" s="51"/>
      <c r="C1074" s="51"/>
      <c r="D1074" s="17" t="s">
        <v>417</v>
      </c>
      <c r="E1074" s="2" t="s">
        <v>114</v>
      </c>
      <c r="F1074" s="2" t="s">
        <v>97</v>
      </c>
      <c r="G1074" s="2" t="s">
        <v>10</v>
      </c>
      <c r="H1074" s="1">
        <f>H1075+H1077</f>
        <v>25833.1</v>
      </c>
    </row>
    <row r="1075" spans="1:8" ht="51" customHeight="1">
      <c r="A1075" s="34" t="s">
        <v>250</v>
      </c>
      <c r="B1075" s="24"/>
      <c r="C1075" s="24"/>
      <c r="D1075" s="17" t="s">
        <v>417</v>
      </c>
      <c r="E1075" s="2" t="s">
        <v>114</v>
      </c>
      <c r="F1075" s="2" t="s">
        <v>249</v>
      </c>
      <c r="G1075" s="2" t="s">
        <v>10</v>
      </c>
      <c r="H1075" s="1">
        <f>H1076</f>
        <v>25621</v>
      </c>
    </row>
    <row r="1076" spans="1:8" ht="25.5" customHeight="1">
      <c r="A1076" s="34" t="s">
        <v>113</v>
      </c>
      <c r="B1076" s="24"/>
      <c r="C1076" s="24"/>
      <c r="D1076" s="17" t="s">
        <v>417</v>
      </c>
      <c r="E1076" s="2" t="s">
        <v>114</v>
      </c>
      <c r="F1076" s="2" t="s">
        <v>249</v>
      </c>
      <c r="G1076" s="2" t="s">
        <v>116</v>
      </c>
      <c r="H1076" s="1">
        <v>25621</v>
      </c>
    </row>
    <row r="1077" spans="1:8" ht="76.5" customHeight="1">
      <c r="A1077" s="34" t="s">
        <v>333</v>
      </c>
      <c r="B1077" s="24"/>
      <c r="C1077" s="24"/>
      <c r="D1077" s="17" t="s">
        <v>417</v>
      </c>
      <c r="E1077" s="2" t="s">
        <v>114</v>
      </c>
      <c r="F1077" s="2" t="s">
        <v>334</v>
      </c>
      <c r="G1077" s="2" t="s">
        <v>10</v>
      </c>
      <c r="H1077" s="1">
        <f>H1078</f>
        <v>212.1</v>
      </c>
    </row>
    <row r="1078" spans="1:8" ht="44.25" customHeight="1">
      <c r="A1078" s="34" t="s">
        <v>353</v>
      </c>
      <c r="B1078" s="24"/>
      <c r="C1078" s="24"/>
      <c r="D1078" s="17" t="s">
        <v>417</v>
      </c>
      <c r="E1078" s="2" t="s">
        <v>114</v>
      </c>
      <c r="F1078" s="2" t="s">
        <v>334</v>
      </c>
      <c r="G1078" s="2" t="s">
        <v>329</v>
      </c>
      <c r="H1078" s="1">
        <v>212.1</v>
      </c>
    </row>
    <row r="1079" spans="1:8" ht="53.25" customHeight="1">
      <c r="A1079" s="57" t="s">
        <v>336</v>
      </c>
      <c r="B1079" s="55"/>
      <c r="C1079" s="55"/>
      <c r="D1079" s="16" t="s">
        <v>376</v>
      </c>
      <c r="E1079" s="2"/>
      <c r="F1079" s="2"/>
      <c r="G1079" s="2"/>
      <c r="H1079" s="14">
        <f>H1080</f>
        <v>18186.3</v>
      </c>
    </row>
    <row r="1080" spans="1:8" ht="27" customHeight="1">
      <c r="A1080" s="49" t="s">
        <v>29</v>
      </c>
      <c r="B1080" s="50"/>
      <c r="C1080" s="50"/>
      <c r="D1080" s="17" t="s">
        <v>376</v>
      </c>
      <c r="E1080" s="2" t="s">
        <v>20</v>
      </c>
      <c r="F1080" s="2" t="s">
        <v>97</v>
      </c>
      <c r="G1080" s="2" t="s">
        <v>10</v>
      </c>
      <c r="H1080" s="19">
        <f>H1081</f>
        <v>18186.3</v>
      </c>
    </row>
    <row r="1081" spans="1:8" ht="17.25" customHeight="1">
      <c r="A1081" s="53" t="s">
        <v>30</v>
      </c>
      <c r="B1081" s="51"/>
      <c r="C1081" s="51"/>
      <c r="D1081" s="17" t="s">
        <v>376</v>
      </c>
      <c r="E1081" s="2" t="s">
        <v>114</v>
      </c>
      <c r="F1081" s="2" t="s">
        <v>97</v>
      </c>
      <c r="G1081" s="2" t="s">
        <v>10</v>
      </c>
      <c r="H1081" s="10">
        <f>H1082+H1084</f>
        <v>18186.3</v>
      </c>
    </row>
    <row r="1082" spans="1:8" ht="54.75" customHeight="1">
      <c r="A1082" s="34" t="s">
        <v>31</v>
      </c>
      <c r="B1082" s="24"/>
      <c r="C1082" s="24"/>
      <c r="D1082" s="17" t="s">
        <v>376</v>
      </c>
      <c r="E1082" s="2" t="s">
        <v>114</v>
      </c>
      <c r="F1082" s="2" t="s">
        <v>115</v>
      </c>
      <c r="G1082" s="2" t="s">
        <v>10</v>
      </c>
      <c r="H1082" s="10">
        <f>H1083</f>
        <v>17685.8</v>
      </c>
    </row>
    <row r="1083" spans="1:8" ht="27" customHeight="1">
      <c r="A1083" s="34" t="s">
        <v>113</v>
      </c>
      <c r="B1083" s="24"/>
      <c r="C1083" s="24"/>
      <c r="D1083" s="17" t="s">
        <v>376</v>
      </c>
      <c r="E1083" s="2" t="s">
        <v>114</v>
      </c>
      <c r="F1083" s="2" t="s">
        <v>115</v>
      </c>
      <c r="G1083" s="2" t="s">
        <v>116</v>
      </c>
      <c r="H1083" s="10">
        <f>17692-6.2</f>
        <v>17685.8</v>
      </c>
    </row>
    <row r="1084" spans="1:8" ht="44.25" customHeight="1">
      <c r="A1084" s="34" t="s">
        <v>333</v>
      </c>
      <c r="B1084" s="24"/>
      <c r="C1084" s="24"/>
      <c r="D1084" s="17" t="s">
        <v>376</v>
      </c>
      <c r="E1084" s="2" t="s">
        <v>114</v>
      </c>
      <c r="F1084" s="2" t="s">
        <v>334</v>
      </c>
      <c r="G1084" s="2" t="s">
        <v>10</v>
      </c>
      <c r="H1084" s="10">
        <f>H1085</f>
        <v>500.5</v>
      </c>
    </row>
    <row r="1085" spans="1:8" ht="81" customHeight="1">
      <c r="A1085" s="34" t="s">
        <v>353</v>
      </c>
      <c r="B1085" s="24"/>
      <c r="C1085" s="24"/>
      <c r="D1085" s="17" t="s">
        <v>376</v>
      </c>
      <c r="E1085" s="2" t="s">
        <v>114</v>
      </c>
      <c r="F1085" s="2" t="s">
        <v>334</v>
      </c>
      <c r="G1085" s="2" t="s">
        <v>329</v>
      </c>
      <c r="H1085" s="10">
        <v>500.5</v>
      </c>
    </row>
    <row r="1086" spans="1:8" ht="69.75" customHeight="1">
      <c r="A1086" s="57" t="s">
        <v>337</v>
      </c>
      <c r="B1086" s="55"/>
      <c r="C1086" s="55"/>
      <c r="D1086" s="13" t="s">
        <v>377</v>
      </c>
      <c r="E1086" s="2"/>
      <c r="F1086" s="2"/>
      <c r="G1086" s="2"/>
      <c r="H1086" s="15">
        <f>H1087</f>
        <v>14279.1</v>
      </c>
    </row>
    <row r="1087" spans="1:8" ht="27" customHeight="1">
      <c r="A1087" s="49" t="s">
        <v>29</v>
      </c>
      <c r="B1087" s="50"/>
      <c r="C1087" s="50"/>
      <c r="D1087" s="17" t="s">
        <v>377</v>
      </c>
      <c r="E1087" s="2" t="s">
        <v>20</v>
      </c>
      <c r="F1087" s="2" t="s">
        <v>97</v>
      </c>
      <c r="G1087" s="2" t="s">
        <v>10</v>
      </c>
      <c r="H1087" s="19">
        <f>H1088</f>
        <v>14279.1</v>
      </c>
    </row>
    <row r="1088" spans="1:8" ht="18.75" customHeight="1">
      <c r="A1088" s="53" t="s">
        <v>30</v>
      </c>
      <c r="B1088" s="51"/>
      <c r="C1088" s="51"/>
      <c r="D1088" s="17" t="s">
        <v>377</v>
      </c>
      <c r="E1088" s="2" t="s">
        <v>114</v>
      </c>
      <c r="F1088" s="2" t="s">
        <v>97</v>
      </c>
      <c r="G1088" s="2" t="s">
        <v>10</v>
      </c>
      <c r="H1088" s="10">
        <f>H1089+H1091</f>
        <v>14279.1</v>
      </c>
    </row>
    <row r="1089" spans="1:8" ht="39.75" customHeight="1">
      <c r="A1089" s="34" t="s">
        <v>31</v>
      </c>
      <c r="B1089" s="24"/>
      <c r="C1089" s="24"/>
      <c r="D1089" s="17" t="s">
        <v>377</v>
      </c>
      <c r="E1089" s="2" t="s">
        <v>114</v>
      </c>
      <c r="F1089" s="2" t="s">
        <v>115</v>
      </c>
      <c r="G1089" s="2" t="s">
        <v>10</v>
      </c>
      <c r="H1089" s="10">
        <f>H1090</f>
        <v>13865.800000000001</v>
      </c>
    </row>
    <row r="1090" spans="1:8" ht="27" customHeight="1">
      <c r="A1090" s="34" t="s">
        <v>113</v>
      </c>
      <c r="B1090" s="24"/>
      <c r="C1090" s="24"/>
      <c r="D1090" s="17" t="s">
        <v>377</v>
      </c>
      <c r="E1090" s="2" t="s">
        <v>114</v>
      </c>
      <c r="F1090" s="2" t="s">
        <v>115</v>
      </c>
      <c r="G1090" s="2" t="s">
        <v>116</v>
      </c>
      <c r="H1090" s="10">
        <f>13849.9-113.8+95+34.7</f>
        <v>13865.800000000001</v>
      </c>
    </row>
    <row r="1091" spans="1:8" ht="69" customHeight="1">
      <c r="A1091" s="34" t="s">
        <v>333</v>
      </c>
      <c r="B1091" s="24"/>
      <c r="C1091" s="24"/>
      <c r="D1091" s="17" t="s">
        <v>377</v>
      </c>
      <c r="E1091" s="2" t="s">
        <v>114</v>
      </c>
      <c r="F1091" s="2" t="s">
        <v>334</v>
      </c>
      <c r="G1091" s="2" t="s">
        <v>10</v>
      </c>
      <c r="H1091" s="10">
        <f>H1092</f>
        <v>413.3</v>
      </c>
    </row>
    <row r="1092" spans="1:8" ht="27.75" customHeight="1">
      <c r="A1092" s="34" t="s">
        <v>353</v>
      </c>
      <c r="B1092" s="24"/>
      <c r="C1092" s="24"/>
      <c r="D1092" s="17" t="s">
        <v>377</v>
      </c>
      <c r="E1092" s="2" t="s">
        <v>114</v>
      </c>
      <c r="F1092" s="2" t="s">
        <v>334</v>
      </c>
      <c r="G1092" s="2" t="s">
        <v>329</v>
      </c>
      <c r="H1092" s="10">
        <v>413.3</v>
      </c>
    </row>
    <row r="1093" spans="1:8" ht="86.25" customHeight="1">
      <c r="A1093" s="57" t="s">
        <v>338</v>
      </c>
      <c r="B1093" s="24"/>
      <c r="C1093" s="24"/>
      <c r="D1093" s="13" t="s">
        <v>378</v>
      </c>
      <c r="E1093" s="2"/>
      <c r="F1093" s="2"/>
      <c r="G1093" s="2"/>
      <c r="H1093" s="15">
        <f>H1094</f>
        <v>7527.099999999999</v>
      </c>
    </row>
    <row r="1094" spans="1:8" ht="40.5" customHeight="1">
      <c r="A1094" s="49" t="s">
        <v>29</v>
      </c>
      <c r="B1094" s="50"/>
      <c r="C1094" s="50"/>
      <c r="D1094" s="2" t="s">
        <v>378</v>
      </c>
      <c r="E1094" s="2" t="s">
        <v>20</v>
      </c>
      <c r="F1094" s="2" t="s">
        <v>97</v>
      </c>
      <c r="G1094" s="2" t="s">
        <v>10</v>
      </c>
      <c r="H1094" s="10">
        <f>H1095</f>
        <v>7527.099999999999</v>
      </c>
    </row>
    <row r="1095" spans="1:8" ht="26.25" customHeight="1">
      <c r="A1095" s="38" t="s">
        <v>30</v>
      </c>
      <c r="B1095" s="51"/>
      <c r="C1095" s="51"/>
      <c r="D1095" s="2" t="s">
        <v>378</v>
      </c>
      <c r="E1095" s="2" t="s">
        <v>114</v>
      </c>
      <c r="F1095" s="2" t="s">
        <v>97</v>
      </c>
      <c r="G1095" s="2" t="s">
        <v>10</v>
      </c>
      <c r="H1095" s="10">
        <f>H1096</f>
        <v>7527.099999999999</v>
      </c>
    </row>
    <row r="1096" spans="1:8" ht="80.25" customHeight="1">
      <c r="A1096" s="44" t="s">
        <v>32</v>
      </c>
      <c r="B1096" s="24"/>
      <c r="C1096" s="24"/>
      <c r="D1096" s="2" t="s">
        <v>378</v>
      </c>
      <c r="E1096" s="2" t="s">
        <v>114</v>
      </c>
      <c r="F1096" s="2" t="s">
        <v>141</v>
      </c>
      <c r="G1096" s="2" t="s">
        <v>10</v>
      </c>
      <c r="H1096" s="10">
        <f>H1097</f>
        <v>7527.099999999999</v>
      </c>
    </row>
    <row r="1097" spans="1:8" ht="42.75" customHeight="1">
      <c r="A1097" s="44" t="s">
        <v>113</v>
      </c>
      <c r="B1097" s="24"/>
      <c r="C1097" s="24"/>
      <c r="D1097" s="2" t="s">
        <v>378</v>
      </c>
      <c r="E1097" s="2" t="s">
        <v>114</v>
      </c>
      <c r="F1097" s="2" t="s">
        <v>141</v>
      </c>
      <c r="G1097" s="2" t="s">
        <v>116</v>
      </c>
      <c r="H1097" s="10">
        <f>7464.7+62.4</f>
        <v>7527.099999999999</v>
      </c>
    </row>
    <row r="1098" spans="1:8" ht="63.75" customHeight="1">
      <c r="A1098" s="57" t="s">
        <v>339</v>
      </c>
      <c r="B1098" s="55"/>
      <c r="C1098" s="55"/>
      <c r="D1098" s="13" t="s">
        <v>301</v>
      </c>
      <c r="E1098" s="2"/>
      <c r="F1098" s="2"/>
      <c r="G1098" s="2"/>
      <c r="H1098" s="15">
        <f>H1099</f>
        <v>6451</v>
      </c>
    </row>
    <row r="1099" spans="1:8" ht="26.25" customHeight="1">
      <c r="A1099" s="49" t="s">
        <v>122</v>
      </c>
      <c r="B1099" s="50"/>
      <c r="C1099" s="50"/>
      <c r="D1099" s="18" t="s">
        <v>301</v>
      </c>
      <c r="E1099" s="2" t="s">
        <v>123</v>
      </c>
      <c r="F1099" s="2" t="s">
        <v>97</v>
      </c>
      <c r="G1099" s="2" t="s">
        <v>10</v>
      </c>
      <c r="H1099" s="20">
        <f>H1100</f>
        <v>6451</v>
      </c>
    </row>
    <row r="1100" spans="1:8" ht="34.5" customHeight="1">
      <c r="A1100" s="38" t="s">
        <v>124</v>
      </c>
      <c r="B1100" s="51"/>
      <c r="C1100" s="51"/>
      <c r="D1100" s="18" t="s">
        <v>301</v>
      </c>
      <c r="E1100" s="2" t="s">
        <v>125</v>
      </c>
      <c r="F1100" s="2" t="s">
        <v>97</v>
      </c>
      <c r="G1100" s="2" t="s">
        <v>10</v>
      </c>
      <c r="H1100" s="20">
        <f>H1101</f>
        <v>6451</v>
      </c>
    </row>
    <row r="1101" spans="1:8" ht="57.75" customHeight="1">
      <c r="A1101" s="44" t="s">
        <v>130</v>
      </c>
      <c r="B1101" s="50"/>
      <c r="C1101" s="50"/>
      <c r="D1101" s="18" t="s">
        <v>301</v>
      </c>
      <c r="E1101" s="2" t="s">
        <v>125</v>
      </c>
      <c r="F1101" s="2" t="s">
        <v>131</v>
      </c>
      <c r="G1101" s="2" t="s">
        <v>10</v>
      </c>
      <c r="H1101" s="20">
        <f>H1102</f>
        <v>6451</v>
      </c>
    </row>
    <row r="1102" spans="1:8" ht="57.75" customHeight="1">
      <c r="A1102" s="34" t="s">
        <v>113</v>
      </c>
      <c r="B1102" s="35"/>
      <c r="C1102" s="35"/>
      <c r="D1102" s="18" t="s">
        <v>301</v>
      </c>
      <c r="E1102" s="2" t="s">
        <v>125</v>
      </c>
      <c r="F1102" s="2" t="s">
        <v>131</v>
      </c>
      <c r="G1102" s="2" t="s">
        <v>116</v>
      </c>
      <c r="H1102" s="1">
        <f>6271+200-20</f>
        <v>6451</v>
      </c>
    </row>
    <row r="1103" spans="1:8" ht="71.25" customHeight="1">
      <c r="A1103" s="57" t="s">
        <v>355</v>
      </c>
      <c r="B1103" s="24"/>
      <c r="C1103" s="24"/>
      <c r="D1103" s="13" t="s">
        <v>304</v>
      </c>
      <c r="E1103" s="2"/>
      <c r="F1103" s="2"/>
      <c r="G1103" s="2"/>
      <c r="H1103" s="14">
        <f>H1104</f>
        <v>14879.9</v>
      </c>
    </row>
    <row r="1104" spans="1:8" ht="38.25" customHeight="1">
      <c r="A1104" s="36" t="s">
        <v>29</v>
      </c>
      <c r="B1104" s="37"/>
      <c r="C1104" s="37"/>
      <c r="D1104" s="2" t="s">
        <v>304</v>
      </c>
      <c r="E1104" s="2" t="s">
        <v>20</v>
      </c>
      <c r="F1104" s="2" t="s">
        <v>97</v>
      </c>
      <c r="G1104" s="2" t="s">
        <v>10</v>
      </c>
      <c r="H1104" s="1">
        <f>H1105</f>
        <v>14879.9</v>
      </c>
    </row>
    <row r="1105" spans="1:8" ht="24.75" customHeight="1">
      <c r="A1105" s="53" t="s">
        <v>30</v>
      </c>
      <c r="B1105" s="51"/>
      <c r="C1105" s="51"/>
      <c r="D1105" s="2" t="s">
        <v>304</v>
      </c>
      <c r="E1105" s="2" t="s">
        <v>114</v>
      </c>
      <c r="F1105" s="2" t="s">
        <v>97</v>
      </c>
      <c r="G1105" s="2" t="s">
        <v>10</v>
      </c>
      <c r="H1105" s="1">
        <f>H1106</f>
        <v>14879.9</v>
      </c>
    </row>
    <row r="1106" spans="1:8" ht="48.75" customHeight="1">
      <c r="A1106" s="34" t="s">
        <v>33</v>
      </c>
      <c r="B1106" s="24"/>
      <c r="C1106" s="24"/>
      <c r="D1106" s="2" t="s">
        <v>304</v>
      </c>
      <c r="E1106" s="2" t="s">
        <v>114</v>
      </c>
      <c r="F1106" s="2" t="s">
        <v>142</v>
      </c>
      <c r="G1106" s="2" t="s">
        <v>10</v>
      </c>
      <c r="H1106" s="1">
        <f>H1107</f>
        <v>14879.9</v>
      </c>
    </row>
    <row r="1107" spans="1:8" ht="37.5" customHeight="1">
      <c r="A1107" s="34" t="s">
        <v>113</v>
      </c>
      <c r="B1107" s="24"/>
      <c r="C1107" s="24"/>
      <c r="D1107" s="2" t="s">
        <v>304</v>
      </c>
      <c r="E1107" s="2" t="s">
        <v>114</v>
      </c>
      <c r="F1107" s="2" t="s">
        <v>142</v>
      </c>
      <c r="G1107" s="2" t="s">
        <v>116</v>
      </c>
      <c r="H1107" s="1">
        <v>14879.9</v>
      </c>
    </row>
    <row r="1108" spans="1:8" ht="71.25" customHeight="1">
      <c r="A1108" s="54" t="s">
        <v>340</v>
      </c>
      <c r="B1108" s="55"/>
      <c r="C1108" s="55"/>
      <c r="D1108" s="13" t="s">
        <v>306</v>
      </c>
      <c r="E1108" s="2"/>
      <c r="F1108" s="2"/>
      <c r="G1108" s="2"/>
      <c r="H1108" s="14">
        <f>H1113+H1109</f>
        <v>6684.399999999999</v>
      </c>
    </row>
    <row r="1109" spans="1:8" ht="59.25" customHeight="1">
      <c r="A1109" s="36" t="s">
        <v>163</v>
      </c>
      <c r="B1109" s="37"/>
      <c r="C1109" s="37"/>
      <c r="D1109" s="2" t="s">
        <v>306</v>
      </c>
      <c r="E1109" s="2" t="s">
        <v>170</v>
      </c>
      <c r="F1109" s="2" t="s">
        <v>97</v>
      </c>
      <c r="G1109" s="2" t="s">
        <v>10</v>
      </c>
      <c r="H1109" s="19">
        <f>H1110</f>
        <v>53.9</v>
      </c>
    </row>
    <row r="1110" spans="1:8" ht="64.5" customHeight="1">
      <c r="A1110" s="53" t="s">
        <v>196</v>
      </c>
      <c r="B1110" s="56"/>
      <c r="C1110" s="56"/>
      <c r="D1110" s="2" t="s">
        <v>306</v>
      </c>
      <c r="E1110" s="2" t="s">
        <v>199</v>
      </c>
      <c r="F1110" s="2" t="s">
        <v>97</v>
      </c>
      <c r="G1110" s="2" t="s">
        <v>10</v>
      </c>
      <c r="H1110" s="19">
        <f>H1111</f>
        <v>53.9</v>
      </c>
    </row>
    <row r="1111" spans="1:8" ht="37.5" customHeight="1">
      <c r="A1111" s="34" t="s">
        <v>237</v>
      </c>
      <c r="B1111" s="35"/>
      <c r="C1111" s="35"/>
      <c r="D1111" s="2" t="s">
        <v>306</v>
      </c>
      <c r="E1111" s="2" t="s">
        <v>199</v>
      </c>
      <c r="F1111" s="2" t="s">
        <v>235</v>
      </c>
      <c r="G1111" s="2" t="s">
        <v>10</v>
      </c>
      <c r="H1111" s="19">
        <f>H1112</f>
        <v>53.9</v>
      </c>
    </row>
    <row r="1112" spans="1:8" ht="51.75" customHeight="1">
      <c r="A1112" s="34" t="s">
        <v>236</v>
      </c>
      <c r="B1112" s="35"/>
      <c r="C1112" s="35"/>
      <c r="D1112" s="2" t="s">
        <v>306</v>
      </c>
      <c r="E1112" s="2" t="s">
        <v>199</v>
      </c>
      <c r="F1112" s="2" t="s">
        <v>235</v>
      </c>
      <c r="G1112" s="2" t="s">
        <v>39</v>
      </c>
      <c r="H1112" s="19">
        <v>53.9</v>
      </c>
    </row>
    <row r="1113" spans="1:8" ht="48" customHeight="1">
      <c r="A1113" s="36" t="s">
        <v>29</v>
      </c>
      <c r="B1113" s="37"/>
      <c r="C1113" s="37"/>
      <c r="D1113" s="2" t="s">
        <v>306</v>
      </c>
      <c r="E1113" s="2" t="s">
        <v>20</v>
      </c>
      <c r="F1113" s="2" t="s">
        <v>97</v>
      </c>
      <c r="G1113" s="2" t="s">
        <v>10</v>
      </c>
      <c r="H1113" s="1">
        <f>H1114</f>
        <v>6630.499999999999</v>
      </c>
    </row>
    <row r="1114" spans="1:8" ht="36.75" customHeight="1">
      <c r="A1114" s="53" t="s">
        <v>30</v>
      </c>
      <c r="B1114" s="51"/>
      <c r="C1114" s="51"/>
      <c r="D1114" s="2" t="s">
        <v>306</v>
      </c>
      <c r="E1114" s="2" t="s">
        <v>114</v>
      </c>
      <c r="F1114" s="2" t="s">
        <v>97</v>
      </c>
      <c r="G1114" s="2" t="s">
        <v>10</v>
      </c>
      <c r="H1114" s="1">
        <f>H1115+H1117</f>
        <v>6630.499999999999</v>
      </c>
    </row>
    <row r="1115" spans="1:8" ht="54.75" customHeight="1">
      <c r="A1115" s="34" t="s">
        <v>31</v>
      </c>
      <c r="B1115" s="24"/>
      <c r="C1115" s="24"/>
      <c r="D1115" s="2" t="s">
        <v>306</v>
      </c>
      <c r="E1115" s="2" t="s">
        <v>114</v>
      </c>
      <c r="F1115" s="2" t="s">
        <v>115</v>
      </c>
      <c r="G1115" s="2" t="s">
        <v>10</v>
      </c>
      <c r="H1115" s="1">
        <f>H1116</f>
        <v>6465.799999999999</v>
      </c>
    </row>
    <row r="1116" spans="1:8" ht="45.75" customHeight="1">
      <c r="A1116" s="34" t="s">
        <v>113</v>
      </c>
      <c r="B1116" s="24"/>
      <c r="C1116" s="24"/>
      <c r="D1116" s="2" t="s">
        <v>306</v>
      </c>
      <c r="E1116" s="2" t="s">
        <v>114</v>
      </c>
      <c r="F1116" s="2" t="s">
        <v>115</v>
      </c>
      <c r="G1116" s="2" t="s">
        <v>116</v>
      </c>
      <c r="H1116" s="1">
        <f>6466.9-1.1</f>
        <v>6465.799999999999</v>
      </c>
    </row>
    <row r="1117" spans="1:8" ht="35.25" customHeight="1">
      <c r="A1117" s="34" t="s">
        <v>333</v>
      </c>
      <c r="B1117" s="24"/>
      <c r="C1117" s="24"/>
      <c r="D1117" s="2" t="s">
        <v>306</v>
      </c>
      <c r="E1117" s="2" t="s">
        <v>114</v>
      </c>
      <c r="F1117" s="2" t="s">
        <v>334</v>
      </c>
      <c r="G1117" s="2" t="s">
        <v>10</v>
      </c>
      <c r="H1117" s="10">
        <f>H1118</f>
        <v>164.7</v>
      </c>
    </row>
    <row r="1118" spans="1:8" ht="36.75" customHeight="1">
      <c r="A1118" s="34" t="s">
        <v>353</v>
      </c>
      <c r="B1118" s="24"/>
      <c r="C1118" s="24"/>
      <c r="D1118" s="2" t="s">
        <v>306</v>
      </c>
      <c r="E1118" s="2" t="s">
        <v>114</v>
      </c>
      <c r="F1118" s="2" t="s">
        <v>334</v>
      </c>
      <c r="G1118" s="2" t="s">
        <v>329</v>
      </c>
      <c r="H1118" s="10">
        <v>164.7</v>
      </c>
    </row>
    <row r="1119" spans="1:8" ht="55.5" customHeight="1">
      <c r="A1119" s="54" t="s">
        <v>359</v>
      </c>
      <c r="B1119" s="55"/>
      <c r="C1119" s="55"/>
      <c r="D1119" s="13" t="s">
        <v>308</v>
      </c>
      <c r="E1119" s="2"/>
      <c r="F1119" s="2"/>
      <c r="G1119" s="2"/>
      <c r="H1119" s="15">
        <f>H1120+H1124</f>
        <v>29067.5</v>
      </c>
    </row>
    <row r="1120" spans="1:8" ht="70.5" customHeight="1">
      <c r="A1120" s="36" t="s">
        <v>163</v>
      </c>
      <c r="B1120" s="37"/>
      <c r="C1120" s="37"/>
      <c r="D1120" s="2" t="s">
        <v>308</v>
      </c>
      <c r="E1120" s="2" t="s">
        <v>170</v>
      </c>
      <c r="F1120" s="2" t="s">
        <v>97</v>
      </c>
      <c r="G1120" s="2" t="s">
        <v>10</v>
      </c>
      <c r="H1120" s="19">
        <f>H1121</f>
        <v>418.5</v>
      </c>
    </row>
    <row r="1121" spans="1:8" ht="52.5" customHeight="1">
      <c r="A1121" s="53" t="s">
        <v>196</v>
      </c>
      <c r="B1121" s="56"/>
      <c r="C1121" s="56"/>
      <c r="D1121" s="2" t="s">
        <v>308</v>
      </c>
      <c r="E1121" s="2" t="s">
        <v>199</v>
      </c>
      <c r="F1121" s="2" t="s">
        <v>97</v>
      </c>
      <c r="G1121" s="2" t="s">
        <v>10</v>
      </c>
      <c r="H1121" s="19">
        <f>H1122</f>
        <v>418.5</v>
      </c>
    </row>
    <row r="1122" spans="1:8" ht="70.5" customHeight="1">
      <c r="A1122" s="34" t="s">
        <v>237</v>
      </c>
      <c r="B1122" s="35"/>
      <c r="C1122" s="35"/>
      <c r="D1122" s="2" t="s">
        <v>308</v>
      </c>
      <c r="E1122" s="2" t="s">
        <v>199</v>
      </c>
      <c r="F1122" s="2" t="s">
        <v>235</v>
      </c>
      <c r="G1122" s="2" t="s">
        <v>10</v>
      </c>
      <c r="H1122" s="19">
        <f>H1123</f>
        <v>418.5</v>
      </c>
    </row>
    <row r="1123" spans="1:8" ht="50.25" customHeight="1">
      <c r="A1123" s="34" t="s">
        <v>236</v>
      </c>
      <c r="B1123" s="35"/>
      <c r="C1123" s="35"/>
      <c r="D1123" s="2" t="s">
        <v>308</v>
      </c>
      <c r="E1123" s="2" t="s">
        <v>199</v>
      </c>
      <c r="F1123" s="2" t="s">
        <v>235</v>
      </c>
      <c r="G1123" s="2" t="s">
        <v>39</v>
      </c>
      <c r="H1123" s="19">
        <v>418.5</v>
      </c>
    </row>
    <row r="1124" spans="1:8" ht="62.25" customHeight="1">
      <c r="A1124" s="49" t="s">
        <v>122</v>
      </c>
      <c r="B1124" s="50"/>
      <c r="C1124" s="50"/>
      <c r="D1124" s="2" t="s">
        <v>308</v>
      </c>
      <c r="E1124" s="2" t="s">
        <v>123</v>
      </c>
      <c r="F1124" s="2" t="s">
        <v>97</v>
      </c>
      <c r="G1124" s="2" t="s">
        <v>10</v>
      </c>
      <c r="H1124" s="19">
        <f>H1125</f>
        <v>28649</v>
      </c>
    </row>
    <row r="1125" spans="1:8" ht="36.75" customHeight="1">
      <c r="A1125" s="38" t="s">
        <v>124</v>
      </c>
      <c r="B1125" s="51"/>
      <c r="C1125" s="51"/>
      <c r="D1125" s="2" t="s">
        <v>308</v>
      </c>
      <c r="E1125" s="2" t="s">
        <v>125</v>
      </c>
      <c r="F1125" s="2" t="s">
        <v>97</v>
      </c>
      <c r="G1125" s="2" t="s">
        <v>10</v>
      </c>
      <c r="H1125" s="19">
        <f>H1126</f>
        <v>28649</v>
      </c>
    </row>
    <row r="1126" spans="1:8" ht="24" customHeight="1">
      <c r="A1126" s="44" t="s">
        <v>41</v>
      </c>
      <c r="B1126" s="50"/>
      <c r="C1126" s="50"/>
      <c r="D1126" s="2" t="s">
        <v>308</v>
      </c>
      <c r="E1126" s="2" t="s">
        <v>125</v>
      </c>
      <c r="F1126" s="2" t="s">
        <v>126</v>
      </c>
      <c r="G1126" s="2" t="s">
        <v>10</v>
      </c>
      <c r="H1126" s="19">
        <f>H1127</f>
        <v>28649</v>
      </c>
    </row>
    <row r="1127" spans="1:8" ht="57.75" customHeight="1">
      <c r="A1127" s="34" t="s">
        <v>113</v>
      </c>
      <c r="B1127" s="35"/>
      <c r="C1127" s="35"/>
      <c r="D1127" s="2" t="s">
        <v>308</v>
      </c>
      <c r="E1127" s="2" t="s">
        <v>125</v>
      </c>
      <c r="F1127" s="2" t="s">
        <v>126</v>
      </c>
      <c r="G1127" s="2" t="s">
        <v>116</v>
      </c>
      <c r="H1127" s="10">
        <f>28199+450</f>
        <v>28649</v>
      </c>
    </row>
    <row r="1128" spans="1:8" ht="39" customHeight="1">
      <c r="A1128" s="54" t="s">
        <v>370</v>
      </c>
      <c r="B1128" s="55"/>
      <c r="C1128" s="55"/>
      <c r="D1128" s="13" t="s">
        <v>309</v>
      </c>
      <c r="E1128" s="2"/>
      <c r="F1128" s="2"/>
      <c r="G1128" s="2"/>
      <c r="H1128" s="15">
        <f>H1129</f>
        <v>2100</v>
      </c>
    </row>
    <row r="1129" spans="1:8" ht="39" customHeight="1">
      <c r="A1129" s="36" t="s">
        <v>178</v>
      </c>
      <c r="B1129" s="37"/>
      <c r="C1129" s="37"/>
      <c r="D1129" s="2" t="s">
        <v>309</v>
      </c>
      <c r="E1129" s="2" t="s">
        <v>179</v>
      </c>
      <c r="F1129" s="2" t="s">
        <v>97</v>
      </c>
      <c r="G1129" s="2" t="s">
        <v>10</v>
      </c>
      <c r="H1129" s="10">
        <f>H1130</f>
        <v>2100</v>
      </c>
    </row>
    <row r="1130" spans="1:8" ht="44.25" customHeight="1">
      <c r="A1130" s="53" t="s">
        <v>180</v>
      </c>
      <c r="B1130" s="51"/>
      <c r="C1130" s="51"/>
      <c r="D1130" s="2" t="s">
        <v>309</v>
      </c>
      <c r="E1130" s="2" t="s">
        <v>181</v>
      </c>
      <c r="F1130" s="2" t="s">
        <v>97</v>
      </c>
      <c r="G1130" s="2" t="s">
        <v>10</v>
      </c>
      <c r="H1130" s="10">
        <f>H1131</f>
        <v>2100</v>
      </c>
    </row>
    <row r="1131" spans="1:8" ht="61.5" customHeight="1">
      <c r="A1131" s="34" t="s">
        <v>241</v>
      </c>
      <c r="B1131" s="50"/>
      <c r="C1131" s="50"/>
      <c r="D1131" s="2" t="s">
        <v>309</v>
      </c>
      <c r="E1131" s="2" t="s">
        <v>181</v>
      </c>
      <c r="F1131" s="2" t="s">
        <v>242</v>
      </c>
      <c r="G1131" s="2" t="s">
        <v>10</v>
      </c>
      <c r="H1131" s="10">
        <f>H1132</f>
        <v>2100</v>
      </c>
    </row>
    <row r="1132" spans="1:8" ht="57.75" customHeight="1">
      <c r="A1132" s="34" t="s">
        <v>361</v>
      </c>
      <c r="B1132" s="24"/>
      <c r="C1132" s="24"/>
      <c r="D1132" s="2" t="s">
        <v>309</v>
      </c>
      <c r="E1132" s="2" t="s">
        <v>181</v>
      </c>
      <c r="F1132" s="2" t="s">
        <v>242</v>
      </c>
      <c r="G1132" s="2" t="s">
        <v>362</v>
      </c>
      <c r="H1132" s="10">
        <v>2100</v>
      </c>
    </row>
    <row r="1133" spans="1:8" ht="78" customHeight="1">
      <c r="A1133" s="54" t="s">
        <v>374</v>
      </c>
      <c r="B1133" s="55"/>
      <c r="C1133" s="55"/>
      <c r="D1133" s="13" t="s">
        <v>311</v>
      </c>
      <c r="E1133" s="2"/>
      <c r="F1133" s="2"/>
      <c r="G1133" s="2"/>
      <c r="H1133" s="15">
        <f>H1134</f>
        <v>1565</v>
      </c>
    </row>
    <row r="1134" spans="1:8" ht="41.25" customHeight="1">
      <c r="A1134" s="49" t="s">
        <v>122</v>
      </c>
      <c r="B1134" s="50"/>
      <c r="C1134" s="50"/>
      <c r="D1134" s="18" t="s">
        <v>311</v>
      </c>
      <c r="E1134" s="2" t="s">
        <v>123</v>
      </c>
      <c r="F1134" s="2" t="s">
        <v>97</v>
      </c>
      <c r="G1134" s="2" t="s">
        <v>10</v>
      </c>
      <c r="H1134" s="10">
        <f>H1135</f>
        <v>1565</v>
      </c>
    </row>
    <row r="1135" spans="1:8" ht="15" customHeight="1">
      <c r="A1135" s="38" t="s">
        <v>124</v>
      </c>
      <c r="B1135" s="51"/>
      <c r="C1135" s="51"/>
      <c r="D1135" s="18" t="s">
        <v>311</v>
      </c>
      <c r="E1135" s="2" t="s">
        <v>125</v>
      </c>
      <c r="F1135" s="2" t="s">
        <v>97</v>
      </c>
      <c r="G1135" s="2" t="s">
        <v>10</v>
      </c>
      <c r="H1135" s="10">
        <f>H1136</f>
        <v>1565</v>
      </c>
    </row>
    <row r="1136" spans="1:8" ht="57.75" customHeight="1">
      <c r="A1136" s="44" t="s">
        <v>130</v>
      </c>
      <c r="B1136" s="50"/>
      <c r="C1136" s="50"/>
      <c r="D1136" s="18" t="s">
        <v>311</v>
      </c>
      <c r="E1136" s="2" t="s">
        <v>125</v>
      </c>
      <c r="F1136" s="2" t="s">
        <v>131</v>
      </c>
      <c r="G1136" s="2" t="s">
        <v>10</v>
      </c>
      <c r="H1136" s="10">
        <f>H1137</f>
        <v>1565</v>
      </c>
    </row>
    <row r="1137" spans="1:8" ht="61.5" customHeight="1">
      <c r="A1137" s="34" t="s">
        <v>113</v>
      </c>
      <c r="B1137" s="35"/>
      <c r="C1137" s="35"/>
      <c r="D1137" s="18" t="s">
        <v>311</v>
      </c>
      <c r="E1137" s="2" t="s">
        <v>125</v>
      </c>
      <c r="F1137" s="2" t="s">
        <v>131</v>
      </c>
      <c r="G1137" s="2" t="s">
        <v>116</v>
      </c>
      <c r="H1137" s="10">
        <f>1465+100</f>
        <v>1565</v>
      </c>
    </row>
    <row r="1138" spans="1:8" ht="80.25" customHeight="1">
      <c r="A1138" s="54" t="s">
        <v>375</v>
      </c>
      <c r="B1138" s="55"/>
      <c r="C1138" s="55"/>
      <c r="D1138" s="13" t="s">
        <v>313</v>
      </c>
      <c r="E1138" s="2"/>
      <c r="F1138" s="2"/>
      <c r="G1138" s="2"/>
      <c r="H1138" s="15">
        <f>H1139</f>
        <v>2061</v>
      </c>
    </row>
    <row r="1139" spans="1:8" ht="58.5" customHeight="1">
      <c r="A1139" s="49" t="s">
        <v>122</v>
      </c>
      <c r="B1139" s="50"/>
      <c r="C1139" s="50"/>
      <c r="D1139" s="18" t="s">
        <v>313</v>
      </c>
      <c r="E1139" s="2" t="s">
        <v>123</v>
      </c>
      <c r="F1139" s="2" t="s">
        <v>97</v>
      </c>
      <c r="G1139" s="2" t="s">
        <v>10</v>
      </c>
      <c r="H1139" s="10">
        <f>H1140</f>
        <v>2061</v>
      </c>
    </row>
    <row r="1140" spans="1:8" ht="26.25" customHeight="1">
      <c r="A1140" s="38" t="s">
        <v>124</v>
      </c>
      <c r="B1140" s="51"/>
      <c r="C1140" s="51"/>
      <c r="D1140" s="18" t="s">
        <v>313</v>
      </c>
      <c r="E1140" s="2" t="s">
        <v>125</v>
      </c>
      <c r="F1140" s="2" t="s">
        <v>97</v>
      </c>
      <c r="G1140" s="2" t="s">
        <v>10</v>
      </c>
      <c r="H1140" s="10">
        <f>H1141</f>
        <v>2061</v>
      </c>
    </row>
    <row r="1141" spans="1:8" ht="39" customHeight="1">
      <c r="A1141" s="44" t="s">
        <v>130</v>
      </c>
      <c r="B1141" s="50"/>
      <c r="C1141" s="50"/>
      <c r="D1141" s="18" t="s">
        <v>313</v>
      </c>
      <c r="E1141" s="2" t="s">
        <v>125</v>
      </c>
      <c r="F1141" s="2" t="s">
        <v>131</v>
      </c>
      <c r="G1141" s="2" t="s">
        <v>10</v>
      </c>
      <c r="H1141" s="10">
        <f>H1142</f>
        <v>2061</v>
      </c>
    </row>
    <row r="1142" spans="1:8" ht="51" customHeight="1">
      <c r="A1142" s="34" t="s">
        <v>113</v>
      </c>
      <c r="B1142" s="35"/>
      <c r="C1142" s="35"/>
      <c r="D1142" s="18" t="s">
        <v>313</v>
      </c>
      <c r="E1142" s="2" t="s">
        <v>125</v>
      </c>
      <c r="F1142" s="2" t="s">
        <v>131</v>
      </c>
      <c r="G1142" s="2" t="s">
        <v>116</v>
      </c>
      <c r="H1142" s="10">
        <f>1761+300</f>
        <v>2061</v>
      </c>
    </row>
    <row r="1143" spans="1:8" ht="75" customHeight="1">
      <c r="A1143" s="54" t="s">
        <v>395</v>
      </c>
      <c r="B1143" s="55"/>
      <c r="C1143" s="55"/>
      <c r="D1143" s="13" t="s">
        <v>315</v>
      </c>
      <c r="E1143" s="2"/>
      <c r="F1143" s="2"/>
      <c r="G1143" s="2"/>
      <c r="H1143" s="15">
        <f>H1144</f>
        <v>2934</v>
      </c>
    </row>
    <row r="1144" spans="1:8" ht="55.5" customHeight="1">
      <c r="A1144" s="36" t="s">
        <v>202</v>
      </c>
      <c r="B1144" s="43"/>
      <c r="C1144" s="43"/>
      <c r="D1144" s="2" t="s">
        <v>315</v>
      </c>
      <c r="E1144" s="2" t="s">
        <v>11</v>
      </c>
      <c r="F1144" s="2" t="s">
        <v>97</v>
      </c>
      <c r="G1144" s="2" t="s">
        <v>10</v>
      </c>
      <c r="H1144" s="10">
        <f>H1145</f>
        <v>2934</v>
      </c>
    </row>
    <row r="1145" spans="1:8" ht="99" customHeight="1">
      <c r="A1145" s="38" t="s">
        <v>100</v>
      </c>
      <c r="B1145" s="38"/>
      <c r="C1145" s="38"/>
      <c r="D1145" s="2" t="s">
        <v>315</v>
      </c>
      <c r="E1145" s="2" t="s">
        <v>101</v>
      </c>
      <c r="F1145" s="2" t="s">
        <v>97</v>
      </c>
      <c r="G1145" s="2" t="s">
        <v>10</v>
      </c>
      <c r="H1145" s="10">
        <f>H1146</f>
        <v>2934</v>
      </c>
    </row>
    <row r="1146" spans="1:8" ht="38.25" customHeight="1">
      <c r="A1146" s="34" t="s">
        <v>98</v>
      </c>
      <c r="B1146" s="34"/>
      <c r="C1146" s="34"/>
      <c r="D1146" s="2" t="s">
        <v>315</v>
      </c>
      <c r="E1146" s="2" t="s">
        <v>101</v>
      </c>
      <c r="F1146" s="2" t="s">
        <v>99</v>
      </c>
      <c r="G1146" s="2" t="s">
        <v>10</v>
      </c>
      <c r="H1146" s="10">
        <f>H1147</f>
        <v>2934</v>
      </c>
    </row>
    <row r="1147" spans="1:8" ht="48" customHeight="1">
      <c r="A1147" s="34" t="s">
        <v>102</v>
      </c>
      <c r="B1147" s="35"/>
      <c r="C1147" s="35"/>
      <c r="D1147" s="2" t="s">
        <v>315</v>
      </c>
      <c r="E1147" s="2" t="s">
        <v>101</v>
      </c>
      <c r="F1147" s="2" t="s">
        <v>99</v>
      </c>
      <c r="G1147" s="2" t="s">
        <v>42</v>
      </c>
      <c r="H1147" s="10">
        <v>2934</v>
      </c>
    </row>
    <row r="1148" spans="1:8" ht="58.5" customHeight="1">
      <c r="A1148" s="54" t="s">
        <v>396</v>
      </c>
      <c r="B1148" s="55"/>
      <c r="C1148" s="55"/>
      <c r="D1148" s="13" t="s">
        <v>317</v>
      </c>
      <c r="E1148" s="2"/>
      <c r="F1148" s="2"/>
      <c r="G1148" s="2"/>
      <c r="H1148" s="15">
        <f>H1149</f>
        <v>16684.1</v>
      </c>
    </row>
    <row r="1149" spans="1:8" ht="37.5" customHeight="1">
      <c r="A1149" s="49" t="s">
        <v>29</v>
      </c>
      <c r="B1149" s="50"/>
      <c r="C1149" s="50"/>
      <c r="D1149" s="2" t="s">
        <v>317</v>
      </c>
      <c r="E1149" s="2" t="s">
        <v>20</v>
      </c>
      <c r="F1149" s="2" t="s">
        <v>97</v>
      </c>
      <c r="G1149" s="2" t="s">
        <v>10</v>
      </c>
      <c r="H1149" s="10">
        <f>H1150</f>
        <v>16684.1</v>
      </c>
    </row>
    <row r="1150" spans="1:8" ht="26.25" customHeight="1">
      <c r="A1150" s="53" t="s">
        <v>30</v>
      </c>
      <c r="B1150" s="51"/>
      <c r="C1150" s="51"/>
      <c r="D1150" s="2" t="s">
        <v>317</v>
      </c>
      <c r="E1150" s="2" t="s">
        <v>114</v>
      </c>
      <c r="F1150" s="2" t="s">
        <v>97</v>
      </c>
      <c r="G1150" s="2" t="s">
        <v>10</v>
      </c>
      <c r="H1150" s="10">
        <f>H1151+H1153</f>
        <v>16684.1</v>
      </c>
    </row>
    <row r="1151" spans="1:8" ht="51.75" customHeight="1">
      <c r="A1151" s="34" t="s">
        <v>31</v>
      </c>
      <c r="B1151" s="24"/>
      <c r="C1151" s="24"/>
      <c r="D1151" s="2" t="s">
        <v>317</v>
      </c>
      <c r="E1151" s="2" t="s">
        <v>114</v>
      </c>
      <c r="F1151" s="2" t="s">
        <v>115</v>
      </c>
      <c r="G1151" s="2" t="s">
        <v>10</v>
      </c>
      <c r="H1151" s="10">
        <f>H1152</f>
        <v>16106.5</v>
      </c>
    </row>
    <row r="1152" spans="1:8" ht="39.75" customHeight="1">
      <c r="A1152" s="34" t="s">
        <v>113</v>
      </c>
      <c r="B1152" s="24"/>
      <c r="C1152" s="24"/>
      <c r="D1152" s="2" t="s">
        <v>317</v>
      </c>
      <c r="E1152" s="2" t="s">
        <v>114</v>
      </c>
      <c r="F1152" s="2" t="s">
        <v>115</v>
      </c>
      <c r="G1152" s="2" t="s">
        <v>116</v>
      </c>
      <c r="H1152" s="10">
        <f>16114-7.5</f>
        <v>16106.5</v>
      </c>
    </row>
    <row r="1153" spans="1:8" ht="51.75" customHeight="1">
      <c r="A1153" s="34" t="s">
        <v>333</v>
      </c>
      <c r="B1153" s="24"/>
      <c r="C1153" s="24"/>
      <c r="D1153" s="2" t="s">
        <v>317</v>
      </c>
      <c r="E1153" s="2" t="s">
        <v>114</v>
      </c>
      <c r="F1153" s="2" t="s">
        <v>334</v>
      </c>
      <c r="G1153" s="2" t="s">
        <v>10</v>
      </c>
      <c r="H1153" s="10">
        <f>H1154</f>
        <v>577.6</v>
      </c>
    </row>
    <row r="1154" spans="1:8" ht="52.5" customHeight="1">
      <c r="A1154" s="34" t="s">
        <v>353</v>
      </c>
      <c r="B1154" s="24"/>
      <c r="C1154" s="24"/>
      <c r="D1154" s="2" t="s">
        <v>317</v>
      </c>
      <c r="E1154" s="2" t="s">
        <v>114</v>
      </c>
      <c r="F1154" s="2" t="s">
        <v>334</v>
      </c>
      <c r="G1154" s="2" t="s">
        <v>329</v>
      </c>
      <c r="H1154" s="10">
        <v>577.6</v>
      </c>
    </row>
    <row r="1155" spans="1:8" ht="52.5" customHeight="1">
      <c r="A1155" s="54" t="s">
        <v>397</v>
      </c>
      <c r="B1155" s="55"/>
      <c r="C1155" s="55"/>
      <c r="D1155" s="13" t="s">
        <v>452</v>
      </c>
      <c r="E1155" s="2"/>
      <c r="F1155" s="2"/>
      <c r="G1155" s="2"/>
      <c r="H1155" s="15">
        <f>H1156</f>
        <v>17784.299999999996</v>
      </c>
    </row>
    <row r="1156" spans="1:8" ht="57.75" customHeight="1">
      <c r="A1156" s="49" t="s">
        <v>29</v>
      </c>
      <c r="B1156" s="50"/>
      <c r="C1156" s="50"/>
      <c r="D1156" s="2" t="s">
        <v>452</v>
      </c>
      <c r="E1156" s="2" t="s">
        <v>20</v>
      </c>
      <c r="F1156" s="2" t="s">
        <v>97</v>
      </c>
      <c r="G1156" s="2" t="s">
        <v>10</v>
      </c>
      <c r="H1156" s="10">
        <f>H1157</f>
        <v>17784.299999999996</v>
      </c>
    </row>
    <row r="1157" spans="1:8" ht="38.25" customHeight="1">
      <c r="A1157" s="53" t="s">
        <v>30</v>
      </c>
      <c r="B1157" s="51"/>
      <c r="C1157" s="51"/>
      <c r="D1157" s="2" t="s">
        <v>452</v>
      </c>
      <c r="E1157" s="2" t="s">
        <v>114</v>
      </c>
      <c r="F1157" s="2" t="s">
        <v>97</v>
      </c>
      <c r="G1157" s="2" t="s">
        <v>10</v>
      </c>
      <c r="H1157" s="10">
        <f>H1158+H1160</f>
        <v>17784.299999999996</v>
      </c>
    </row>
    <row r="1158" spans="1:8" ht="66.75" customHeight="1">
      <c r="A1158" s="34" t="s">
        <v>31</v>
      </c>
      <c r="B1158" s="24"/>
      <c r="C1158" s="24"/>
      <c r="D1158" s="2" t="s">
        <v>452</v>
      </c>
      <c r="E1158" s="2" t="s">
        <v>114</v>
      </c>
      <c r="F1158" s="2" t="s">
        <v>115</v>
      </c>
      <c r="G1158" s="2" t="s">
        <v>10</v>
      </c>
      <c r="H1158" s="10">
        <f>H1159</f>
        <v>17172.699999999997</v>
      </c>
    </row>
    <row r="1159" spans="1:8" ht="26.25" customHeight="1">
      <c r="A1159" s="34" t="s">
        <v>113</v>
      </c>
      <c r="B1159" s="24"/>
      <c r="C1159" s="24"/>
      <c r="D1159" s="2" t="s">
        <v>452</v>
      </c>
      <c r="E1159" s="2" t="s">
        <v>114</v>
      </c>
      <c r="F1159" s="2" t="s">
        <v>115</v>
      </c>
      <c r="G1159" s="2" t="s">
        <v>116</v>
      </c>
      <c r="H1159" s="10">
        <f>17180.6-7.9</f>
        <v>17172.699999999997</v>
      </c>
    </row>
    <row r="1160" spans="1:8" ht="38.25" customHeight="1">
      <c r="A1160" s="34" t="s">
        <v>333</v>
      </c>
      <c r="B1160" s="24"/>
      <c r="C1160" s="24"/>
      <c r="D1160" s="2" t="s">
        <v>452</v>
      </c>
      <c r="E1160" s="2" t="s">
        <v>114</v>
      </c>
      <c r="F1160" s="2" t="s">
        <v>334</v>
      </c>
      <c r="G1160" s="2" t="s">
        <v>10</v>
      </c>
      <c r="H1160" s="10">
        <f>H1161</f>
        <v>611.6</v>
      </c>
    </row>
    <row r="1161" spans="1:8" ht="51.75" customHeight="1">
      <c r="A1161" s="34" t="s">
        <v>353</v>
      </c>
      <c r="B1161" s="24"/>
      <c r="C1161" s="24"/>
      <c r="D1161" s="2" t="s">
        <v>452</v>
      </c>
      <c r="E1161" s="2" t="s">
        <v>114</v>
      </c>
      <c r="F1161" s="2" t="s">
        <v>334</v>
      </c>
      <c r="G1161" s="2" t="s">
        <v>329</v>
      </c>
      <c r="H1161" s="10">
        <v>611.6</v>
      </c>
    </row>
    <row r="1162" spans="1:8" ht="65.25" customHeight="1">
      <c r="A1162" s="54" t="s">
        <v>398</v>
      </c>
      <c r="B1162" s="55"/>
      <c r="C1162" s="55"/>
      <c r="D1162" s="13" t="s">
        <v>453</v>
      </c>
      <c r="E1162" s="2"/>
      <c r="F1162" s="2"/>
      <c r="G1162" s="2"/>
      <c r="H1162" s="15">
        <f>H1163</f>
        <v>20554.6</v>
      </c>
    </row>
    <row r="1163" spans="1:8" ht="37.5" customHeight="1">
      <c r="A1163" s="49" t="s">
        <v>29</v>
      </c>
      <c r="B1163" s="50"/>
      <c r="C1163" s="50"/>
      <c r="D1163" s="2" t="s">
        <v>453</v>
      </c>
      <c r="E1163" s="2" t="s">
        <v>20</v>
      </c>
      <c r="F1163" s="2" t="s">
        <v>97</v>
      </c>
      <c r="G1163" s="2" t="s">
        <v>10</v>
      </c>
      <c r="H1163" s="10">
        <f>H1164</f>
        <v>20554.6</v>
      </c>
    </row>
    <row r="1164" spans="1:8" ht="39.75" customHeight="1">
      <c r="A1164" s="53" t="s">
        <v>30</v>
      </c>
      <c r="B1164" s="51"/>
      <c r="C1164" s="51"/>
      <c r="D1164" s="2" t="s">
        <v>453</v>
      </c>
      <c r="E1164" s="2" t="s">
        <v>114</v>
      </c>
      <c r="F1164" s="2" t="s">
        <v>97</v>
      </c>
      <c r="G1164" s="2" t="s">
        <v>10</v>
      </c>
      <c r="H1164" s="10">
        <f>H1165+H1167</f>
        <v>20554.6</v>
      </c>
    </row>
    <row r="1165" spans="1:8" ht="39" customHeight="1">
      <c r="A1165" s="34" t="s">
        <v>31</v>
      </c>
      <c r="B1165" s="24"/>
      <c r="C1165" s="24"/>
      <c r="D1165" s="2" t="s">
        <v>453</v>
      </c>
      <c r="E1165" s="2" t="s">
        <v>114</v>
      </c>
      <c r="F1165" s="2" t="s">
        <v>115</v>
      </c>
      <c r="G1165" s="2" t="s">
        <v>10</v>
      </c>
      <c r="H1165" s="10">
        <f>H1166</f>
        <v>19848</v>
      </c>
    </row>
    <row r="1166" spans="1:8" ht="48" customHeight="1">
      <c r="A1166" s="34" t="s">
        <v>113</v>
      </c>
      <c r="B1166" s="24"/>
      <c r="C1166" s="24"/>
      <c r="D1166" s="2" t="s">
        <v>453</v>
      </c>
      <c r="E1166" s="2" t="s">
        <v>114</v>
      </c>
      <c r="F1166" s="2" t="s">
        <v>115</v>
      </c>
      <c r="G1166" s="2" t="s">
        <v>116</v>
      </c>
      <c r="H1166" s="10">
        <f>19843.6+4.4</f>
        <v>19848</v>
      </c>
    </row>
    <row r="1167" spans="1:8" ht="54" customHeight="1">
      <c r="A1167" s="34" t="s">
        <v>333</v>
      </c>
      <c r="B1167" s="24"/>
      <c r="C1167" s="24"/>
      <c r="D1167" s="2" t="s">
        <v>453</v>
      </c>
      <c r="E1167" s="2" t="s">
        <v>114</v>
      </c>
      <c r="F1167" s="2" t="s">
        <v>334</v>
      </c>
      <c r="G1167" s="2" t="s">
        <v>10</v>
      </c>
      <c r="H1167" s="10">
        <f>H1168</f>
        <v>706.6</v>
      </c>
    </row>
    <row r="1168" spans="1:8" ht="55.5" customHeight="1">
      <c r="A1168" s="34" t="s">
        <v>353</v>
      </c>
      <c r="B1168" s="24"/>
      <c r="C1168" s="24"/>
      <c r="D1168" s="2" t="s">
        <v>453</v>
      </c>
      <c r="E1168" s="2" t="s">
        <v>114</v>
      </c>
      <c r="F1168" s="2" t="s">
        <v>334</v>
      </c>
      <c r="G1168" s="2" t="s">
        <v>329</v>
      </c>
      <c r="H1168" s="10">
        <v>706.6</v>
      </c>
    </row>
    <row r="1169" spans="1:8" ht="60.75" customHeight="1">
      <c r="A1169" s="54" t="s">
        <v>399</v>
      </c>
      <c r="B1169" s="55"/>
      <c r="C1169" s="55"/>
      <c r="D1169" s="13" t="s">
        <v>418</v>
      </c>
      <c r="E1169" s="2"/>
      <c r="F1169" s="2"/>
      <c r="G1169" s="2"/>
      <c r="H1169" s="15">
        <f>H1170</f>
        <v>14860.1</v>
      </c>
    </row>
    <row r="1170" spans="1:8" ht="26.25" customHeight="1">
      <c r="A1170" s="49" t="s">
        <v>29</v>
      </c>
      <c r="B1170" s="50"/>
      <c r="C1170" s="50"/>
      <c r="D1170" s="2" t="s">
        <v>418</v>
      </c>
      <c r="E1170" s="2" t="s">
        <v>20</v>
      </c>
      <c r="F1170" s="2" t="s">
        <v>97</v>
      </c>
      <c r="G1170" s="2" t="s">
        <v>10</v>
      </c>
      <c r="H1170" s="20">
        <f>H1171</f>
        <v>14860.1</v>
      </c>
    </row>
    <row r="1171" spans="1:8" ht="39.75" customHeight="1">
      <c r="A1171" s="53" t="s">
        <v>30</v>
      </c>
      <c r="B1171" s="51"/>
      <c r="C1171" s="51"/>
      <c r="D1171" s="2" t="s">
        <v>418</v>
      </c>
      <c r="E1171" s="2" t="s">
        <v>114</v>
      </c>
      <c r="F1171" s="2" t="s">
        <v>97</v>
      </c>
      <c r="G1171" s="2" t="s">
        <v>10</v>
      </c>
      <c r="H1171" s="20">
        <f>H1172+H1174</f>
        <v>14860.1</v>
      </c>
    </row>
    <row r="1172" spans="1:8" ht="39.75" customHeight="1">
      <c r="A1172" s="34" t="s">
        <v>31</v>
      </c>
      <c r="B1172" s="24"/>
      <c r="C1172" s="24"/>
      <c r="D1172" s="2" t="s">
        <v>418</v>
      </c>
      <c r="E1172" s="2" t="s">
        <v>114</v>
      </c>
      <c r="F1172" s="2" t="s">
        <v>115</v>
      </c>
      <c r="G1172" s="2" t="s">
        <v>10</v>
      </c>
      <c r="H1172" s="20">
        <f>H1173</f>
        <v>14502.6</v>
      </c>
    </row>
    <row r="1173" spans="1:8" ht="58.5" customHeight="1">
      <c r="A1173" s="34" t="s">
        <v>113</v>
      </c>
      <c r="B1173" s="24"/>
      <c r="C1173" s="24"/>
      <c r="D1173" s="2" t="s">
        <v>418</v>
      </c>
      <c r="E1173" s="2" t="s">
        <v>114</v>
      </c>
      <c r="F1173" s="2" t="s">
        <v>115</v>
      </c>
      <c r="G1173" s="2" t="s">
        <v>116</v>
      </c>
      <c r="H1173" s="20">
        <f>14507.1-4.5</f>
        <v>14502.6</v>
      </c>
    </row>
    <row r="1174" spans="1:8" ht="45" customHeight="1">
      <c r="A1174" s="34" t="s">
        <v>333</v>
      </c>
      <c r="B1174" s="24"/>
      <c r="C1174" s="24"/>
      <c r="D1174" s="2" t="s">
        <v>418</v>
      </c>
      <c r="E1174" s="2" t="s">
        <v>114</v>
      </c>
      <c r="F1174" s="2" t="s">
        <v>334</v>
      </c>
      <c r="G1174" s="2" t="s">
        <v>10</v>
      </c>
      <c r="H1174" s="20">
        <f>H1175</f>
        <v>357.5</v>
      </c>
    </row>
    <row r="1175" spans="1:8" ht="48.75" customHeight="1">
      <c r="A1175" s="34" t="s">
        <v>353</v>
      </c>
      <c r="B1175" s="24"/>
      <c r="C1175" s="24"/>
      <c r="D1175" s="2" t="s">
        <v>418</v>
      </c>
      <c r="E1175" s="2" t="s">
        <v>114</v>
      </c>
      <c r="F1175" s="2" t="s">
        <v>334</v>
      </c>
      <c r="G1175" s="2" t="s">
        <v>329</v>
      </c>
      <c r="H1175" s="20">
        <v>357.5</v>
      </c>
    </row>
    <row r="1176" spans="1:8" ht="26.25" customHeight="1">
      <c r="A1176" s="54" t="s">
        <v>400</v>
      </c>
      <c r="B1176" s="55"/>
      <c r="C1176" s="55"/>
      <c r="D1176" s="13" t="s">
        <v>454</v>
      </c>
      <c r="E1176" s="2"/>
      <c r="F1176" s="2"/>
      <c r="G1176" s="2"/>
      <c r="H1176" s="15">
        <f>H1177</f>
        <v>11194.900000000001</v>
      </c>
    </row>
    <row r="1177" spans="1:8" ht="56.25" customHeight="1">
      <c r="A1177" s="49" t="s">
        <v>29</v>
      </c>
      <c r="B1177" s="50"/>
      <c r="C1177" s="50"/>
      <c r="D1177" s="2" t="s">
        <v>454</v>
      </c>
      <c r="E1177" s="2" t="s">
        <v>20</v>
      </c>
      <c r="F1177" s="2" t="s">
        <v>97</v>
      </c>
      <c r="G1177" s="2" t="s">
        <v>10</v>
      </c>
      <c r="H1177" s="20">
        <f>H1178</f>
        <v>11194.900000000001</v>
      </c>
    </row>
    <row r="1178" spans="1:8" ht="16.5" customHeight="1">
      <c r="A1178" s="38" t="s">
        <v>30</v>
      </c>
      <c r="B1178" s="51"/>
      <c r="C1178" s="51"/>
      <c r="D1178" s="2" t="s">
        <v>454</v>
      </c>
      <c r="E1178" s="2" t="s">
        <v>114</v>
      </c>
      <c r="F1178" s="2" t="s">
        <v>97</v>
      </c>
      <c r="G1178" s="2" t="s">
        <v>10</v>
      </c>
      <c r="H1178" s="20">
        <f>H1179</f>
        <v>11194.900000000001</v>
      </c>
    </row>
    <row r="1179" spans="1:8" ht="56.25" customHeight="1">
      <c r="A1179" s="44" t="s">
        <v>32</v>
      </c>
      <c r="B1179" s="24"/>
      <c r="C1179" s="24"/>
      <c r="D1179" s="2" t="s">
        <v>454</v>
      </c>
      <c r="E1179" s="2" t="s">
        <v>114</v>
      </c>
      <c r="F1179" s="2" t="s">
        <v>141</v>
      </c>
      <c r="G1179" s="2" t="s">
        <v>10</v>
      </c>
      <c r="H1179" s="20">
        <f>H1180</f>
        <v>11194.900000000001</v>
      </c>
    </row>
    <row r="1180" spans="1:8" ht="60" customHeight="1">
      <c r="A1180" s="44" t="s">
        <v>113</v>
      </c>
      <c r="B1180" s="24"/>
      <c r="C1180" s="24"/>
      <c r="D1180" s="2" t="s">
        <v>454</v>
      </c>
      <c r="E1180" s="2" t="s">
        <v>114</v>
      </c>
      <c r="F1180" s="2" t="s">
        <v>141</v>
      </c>
      <c r="G1180" s="2" t="s">
        <v>116</v>
      </c>
      <c r="H1180" s="20">
        <f>11309.7-114.8</f>
        <v>11194.900000000001</v>
      </c>
    </row>
    <row r="1181" spans="1:8" ht="44.25" customHeight="1">
      <c r="A1181" s="57" t="s">
        <v>402</v>
      </c>
      <c r="B1181" s="55"/>
      <c r="C1181" s="55"/>
      <c r="D1181" s="13" t="s">
        <v>455</v>
      </c>
      <c r="E1181" s="2"/>
      <c r="F1181" s="2"/>
      <c r="G1181" s="2"/>
      <c r="H1181" s="15">
        <f>H1182</f>
        <v>2190.7</v>
      </c>
    </row>
    <row r="1182" spans="1:8" ht="26.25" customHeight="1">
      <c r="A1182" s="49" t="s">
        <v>29</v>
      </c>
      <c r="B1182" s="50"/>
      <c r="C1182" s="50"/>
      <c r="D1182" s="2" t="s">
        <v>455</v>
      </c>
      <c r="E1182" s="2" t="s">
        <v>20</v>
      </c>
      <c r="F1182" s="2" t="s">
        <v>97</v>
      </c>
      <c r="G1182" s="2" t="s">
        <v>10</v>
      </c>
      <c r="H1182" s="20">
        <f>H1183</f>
        <v>2190.7</v>
      </c>
    </row>
    <row r="1183" spans="1:8" ht="12.75">
      <c r="A1183" s="53" t="s">
        <v>30</v>
      </c>
      <c r="B1183" s="51"/>
      <c r="C1183" s="51"/>
      <c r="D1183" s="2" t="s">
        <v>455</v>
      </c>
      <c r="E1183" s="2" t="s">
        <v>114</v>
      </c>
      <c r="F1183" s="2" t="s">
        <v>97</v>
      </c>
      <c r="G1183" s="2" t="s">
        <v>10</v>
      </c>
      <c r="H1183" s="20">
        <f>H1184</f>
        <v>2190.7</v>
      </c>
    </row>
    <row r="1184" spans="1:8" ht="54" customHeight="1">
      <c r="A1184" s="34" t="s">
        <v>31</v>
      </c>
      <c r="B1184" s="24"/>
      <c r="C1184" s="24"/>
      <c r="D1184" s="2" t="s">
        <v>455</v>
      </c>
      <c r="E1184" s="2" t="s">
        <v>114</v>
      </c>
      <c r="F1184" s="2" t="s">
        <v>115</v>
      </c>
      <c r="G1184" s="2" t="s">
        <v>10</v>
      </c>
      <c r="H1184" s="20">
        <f>H1185</f>
        <v>2190.7</v>
      </c>
    </row>
    <row r="1185" spans="1:8" ht="46.5" customHeight="1">
      <c r="A1185" s="34" t="s">
        <v>113</v>
      </c>
      <c r="B1185" s="24"/>
      <c r="C1185" s="24"/>
      <c r="D1185" s="2" t="s">
        <v>455</v>
      </c>
      <c r="E1185" s="2" t="s">
        <v>114</v>
      </c>
      <c r="F1185" s="2" t="s">
        <v>115</v>
      </c>
      <c r="G1185" s="2" t="s">
        <v>116</v>
      </c>
      <c r="H1185" s="20">
        <f>2035.5+155.2</f>
        <v>2190.7</v>
      </c>
    </row>
    <row r="1186" spans="1:8" ht="45" customHeight="1">
      <c r="A1186" s="48" t="s">
        <v>421</v>
      </c>
      <c r="B1186" s="46"/>
      <c r="C1186" s="47"/>
      <c r="D1186" s="13" t="s">
        <v>419</v>
      </c>
      <c r="E1186" s="2"/>
      <c r="F1186" s="2"/>
      <c r="G1186" s="2"/>
      <c r="H1186" s="15">
        <f>H1187+H1191</f>
        <v>9975.3</v>
      </c>
    </row>
    <row r="1187" spans="1:8" ht="41.25" customHeight="1">
      <c r="A1187" s="36" t="s">
        <v>163</v>
      </c>
      <c r="B1187" s="37"/>
      <c r="C1187" s="37"/>
      <c r="D1187" s="2" t="s">
        <v>419</v>
      </c>
      <c r="E1187" s="2" t="s">
        <v>170</v>
      </c>
      <c r="F1187" s="2" t="s">
        <v>97</v>
      </c>
      <c r="G1187" s="2" t="s">
        <v>10</v>
      </c>
      <c r="H1187" s="20">
        <f>H1188</f>
        <v>53.9</v>
      </c>
    </row>
    <row r="1188" spans="1:8" ht="60.75" customHeight="1">
      <c r="A1188" s="53" t="s">
        <v>196</v>
      </c>
      <c r="B1188" s="56"/>
      <c r="C1188" s="56"/>
      <c r="D1188" s="2" t="s">
        <v>419</v>
      </c>
      <c r="E1188" s="2" t="s">
        <v>199</v>
      </c>
      <c r="F1188" s="2" t="s">
        <v>97</v>
      </c>
      <c r="G1188" s="2" t="s">
        <v>10</v>
      </c>
      <c r="H1188" s="20">
        <f>H1189</f>
        <v>53.9</v>
      </c>
    </row>
    <row r="1189" spans="1:8" ht="81.75" customHeight="1">
      <c r="A1189" s="34" t="s">
        <v>237</v>
      </c>
      <c r="B1189" s="35"/>
      <c r="C1189" s="35"/>
      <c r="D1189" s="2" t="s">
        <v>419</v>
      </c>
      <c r="E1189" s="2" t="s">
        <v>199</v>
      </c>
      <c r="F1189" s="2" t="s">
        <v>235</v>
      </c>
      <c r="G1189" s="2" t="s">
        <v>10</v>
      </c>
      <c r="H1189" s="20">
        <f>H1190</f>
        <v>53.9</v>
      </c>
    </row>
    <row r="1190" spans="1:8" ht="44.25" customHeight="1">
      <c r="A1190" s="34" t="s">
        <v>236</v>
      </c>
      <c r="B1190" s="35"/>
      <c r="C1190" s="35"/>
      <c r="D1190" s="2" t="s">
        <v>419</v>
      </c>
      <c r="E1190" s="2" t="s">
        <v>199</v>
      </c>
      <c r="F1190" s="2" t="s">
        <v>235</v>
      </c>
      <c r="G1190" s="2" t="s">
        <v>39</v>
      </c>
      <c r="H1190" s="20">
        <v>53.9</v>
      </c>
    </row>
    <row r="1191" spans="1:8" ht="25.5" customHeight="1">
      <c r="A1191" s="49" t="s">
        <v>29</v>
      </c>
      <c r="B1191" s="50"/>
      <c r="C1191" s="50"/>
      <c r="D1191" s="2" t="s">
        <v>419</v>
      </c>
      <c r="E1191" s="2" t="s">
        <v>20</v>
      </c>
      <c r="F1191" s="2" t="s">
        <v>97</v>
      </c>
      <c r="G1191" s="2" t="s">
        <v>10</v>
      </c>
      <c r="H1191" s="20">
        <f>H1192</f>
        <v>9921.4</v>
      </c>
    </row>
    <row r="1192" spans="1:8" ht="29.25" customHeight="1">
      <c r="A1192" s="53" t="s">
        <v>30</v>
      </c>
      <c r="B1192" s="51"/>
      <c r="C1192" s="51"/>
      <c r="D1192" s="2" t="s">
        <v>419</v>
      </c>
      <c r="E1192" s="2" t="s">
        <v>114</v>
      </c>
      <c r="F1192" s="2" t="s">
        <v>97</v>
      </c>
      <c r="G1192" s="2" t="s">
        <v>10</v>
      </c>
      <c r="H1192" s="20">
        <f>H1193+H1195</f>
        <v>9921.4</v>
      </c>
    </row>
    <row r="1193" spans="1:8" ht="63.75" customHeight="1">
      <c r="A1193" s="34" t="s">
        <v>31</v>
      </c>
      <c r="B1193" s="24"/>
      <c r="C1193" s="24"/>
      <c r="D1193" s="2" t="s">
        <v>419</v>
      </c>
      <c r="E1193" s="2" t="s">
        <v>114</v>
      </c>
      <c r="F1193" s="2" t="s">
        <v>115</v>
      </c>
      <c r="G1193" s="2" t="s">
        <v>10</v>
      </c>
      <c r="H1193" s="20">
        <f>H1194</f>
        <v>9771.6</v>
      </c>
    </row>
    <row r="1194" spans="1:8" ht="49.5" customHeight="1">
      <c r="A1194" s="34" t="s">
        <v>113</v>
      </c>
      <c r="B1194" s="24"/>
      <c r="C1194" s="24"/>
      <c r="D1194" s="2" t="s">
        <v>419</v>
      </c>
      <c r="E1194" s="2" t="s">
        <v>114</v>
      </c>
      <c r="F1194" s="2" t="s">
        <v>115</v>
      </c>
      <c r="G1194" s="2" t="s">
        <v>116</v>
      </c>
      <c r="H1194" s="20">
        <v>9771.6</v>
      </c>
    </row>
    <row r="1195" spans="1:8" ht="54" customHeight="1">
      <c r="A1195" s="34" t="s">
        <v>333</v>
      </c>
      <c r="B1195" s="24"/>
      <c r="C1195" s="24"/>
      <c r="D1195" s="2" t="s">
        <v>419</v>
      </c>
      <c r="E1195" s="2" t="s">
        <v>114</v>
      </c>
      <c r="F1195" s="2" t="s">
        <v>334</v>
      </c>
      <c r="G1195" s="2" t="s">
        <v>10</v>
      </c>
      <c r="H1195" s="20">
        <f>H1196</f>
        <v>149.8</v>
      </c>
    </row>
    <row r="1196" spans="1:8" ht="66" customHeight="1">
      <c r="A1196" s="34" t="s">
        <v>353</v>
      </c>
      <c r="B1196" s="24"/>
      <c r="C1196" s="24"/>
      <c r="D1196" s="2" t="s">
        <v>419</v>
      </c>
      <c r="E1196" s="2" t="s">
        <v>114</v>
      </c>
      <c r="F1196" s="2" t="s">
        <v>334</v>
      </c>
      <c r="G1196" s="2" t="s">
        <v>329</v>
      </c>
      <c r="H1196" s="20">
        <v>149.8</v>
      </c>
    </row>
    <row r="1197" spans="1:8" ht="51" customHeight="1">
      <c r="A1197" s="48" t="s">
        <v>422</v>
      </c>
      <c r="B1197" s="46"/>
      <c r="C1197" s="47"/>
      <c r="D1197" s="13" t="s">
        <v>420</v>
      </c>
      <c r="E1197" s="2"/>
      <c r="F1197" s="2"/>
      <c r="G1197" s="2"/>
      <c r="H1197" s="15">
        <f>H1198+H1202</f>
        <v>8037.8</v>
      </c>
    </row>
    <row r="1198" spans="1:8" ht="45.75" customHeight="1">
      <c r="A1198" s="36" t="s">
        <v>163</v>
      </c>
      <c r="B1198" s="37"/>
      <c r="C1198" s="37"/>
      <c r="D1198" s="2" t="s">
        <v>420</v>
      </c>
      <c r="E1198" s="2" t="s">
        <v>170</v>
      </c>
      <c r="F1198" s="2" t="s">
        <v>97</v>
      </c>
      <c r="G1198" s="2" t="s">
        <v>10</v>
      </c>
      <c r="H1198" s="20">
        <f>H1199</f>
        <v>53.9</v>
      </c>
    </row>
    <row r="1199" spans="1:8" ht="25.5" customHeight="1">
      <c r="A1199" s="53" t="s">
        <v>196</v>
      </c>
      <c r="B1199" s="56"/>
      <c r="C1199" s="56"/>
      <c r="D1199" s="2" t="s">
        <v>420</v>
      </c>
      <c r="E1199" s="2" t="s">
        <v>199</v>
      </c>
      <c r="F1199" s="2" t="s">
        <v>97</v>
      </c>
      <c r="G1199" s="2" t="s">
        <v>10</v>
      </c>
      <c r="H1199" s="20">
        <f>H1200</f>
        <v>53.9</v>
      </c>
    </row>
    <row r="1200" spans="1:8" ht="70.5" customHeight="1">
      <c r="A1200" s="34" t="s">
        <v>237</v>
      </c>
      <c r="B1200" s="35"/>
      <c r="C1200" s="35"/>
      <c r="D1200" s="2" t="s">
        <v>420</v>
      </c>
      <c r="E1200" s="2" t="s">
        <v>199</v>
      </c>
      <c r="F1200" s="2" t="s">
        <v>235</v>
      </c>
      <c r="G1200" s="2" t="s">
        <v>10</v>
      </c>
      <c r="H1200" s="20">
        <f>H1201</f>
        <v>53.9</v>
      </c>
    </row>
    <row r="1201" spans="1:8" ht="58.5" customHeight="1">
      <c r="A1201" s="34" t="s">
        <v>236</v>
      </c>
      <c r="B1201" s="35"/>
      <c r="C1201" s="35"/>
      <c r="D1201" s="2" t="s">
        <v>420</v>
      </c>
      <c r="E1201" s="2" t="s">
        <v>199</v>
      </c>
      <c r="F1201" s="2" t="s">
        <v>235</v>
      </c>
      <c r="G1201" s="2" t="s">
        <v>39</v>
      </c>
      <c r="H1201" s="20">
        <v>53.9</v>
      </c>
    </row>
    <row r="1202" spans="1:8" ht="37.5" customHeight="1">
      <c r="A1202" s="49" t="s">
        <v>29</v>
      </c>
      <c r="B1202" s="50"/>
      <c r="C1202" s="50"/>
      <c r="D1202" s="2" t="s">
        <v>420</v>
      </c>
      <c r="E1202" s="2" t="s">
        <v>20</v>
      </c>
      <c r="F1202" s="2" t="s">
        <v>97</v>
      </c>
      <c r="G1202" s="2" t="s">
        <v>10</v>
      </c>
      <c r="H1202" s="20">
        <f>H1203</f>
        <v>7983.900000000001</v>
      </c>
    </row>
    <row r="1203" spans="1:8" ht="37.5" customHeight="1">
      <c r="A1203" s="53" t="s">
        <v>30</v>
      </c>
      <c r="B1203" s="51"/>
      <c r="C1203" s="51"/>
      <c r="D1203" s="2" t="s">
        <v>420</v>
      </c>
      <c r="E1203" s="2" t="s">
        <v>114</v>
      </c>
      <c r="F1203" s="2" t="s">
        <v>97</v>
      </c>
      <c r="G1203" s="2" t="s">
        <v>10</v>
      </c>
      <c r="H1203" s="20">
        <f>H1204+H1206</f>
        <v>7983.900000000001</v>
      </c>
    </row>
    <row r="1204" spans="1:8" ht="57.75" customHeight="1">
      <c r="A1204" s="34" t="s">
        <v>31</v>
      </c>
      <c r="B1204" s="24"/>
      <c r="C1204" s="24"/>
      <c r="D1204" s="2" t="s">
        <v>420</v>
      </c>
      <c r="E1204" s="2" t="s">
        <v>114</v>
      </c>
      <c r="F1204" s="2" t="s">
        <v>115</v>
      </c>
      <c r="G1204" s="2" t="s">
        <v>10</v>
      </c>
      <c r="H1204" s="20">
        <f>H1205</f>
        <v>7702.1</v>
      </c>
    </row>
    <row r="1205" spans="1:8" ht="51" customHeight="1">
      <c r="A1205" s="34" t="s">
        <v>113</v>
      </c>
      <c r="B1205" s="24"/>
      <c r="C1205" s="24"/>
      <c r="D1205" s="2" t="s">
        <v>420</v>
      </c>
      <c r="E1205" s="2" t="s">
        <v>114</v>
      </c>
      <c r="F1205" s="2" t="s">
        <v>115</v>
      </c>
      <c r="G1205" s="2" t="s">
        <v>116</v>
      </c>
      <c r="H1205" s="20">
        <v>7702.1</v>
      </c>
    </row>
    <row r="1206" spans="1:8" ht="53.25" customHeight="1">
      <c r="A1206" s="34" t="s">
        <v>333</v>
      </c>
      <c r="B1206" s="24"/>
      <c r="C1206" s="24"/>
      <c r="D1206" s="2" t="s">
        <v>420</v>
      </c>
      <c r="E1206" s="2" t="s">
        <v>114</v>
      </c>
      <c r="F1206" s="2" t="s">
        <v>334</v>
      </c>
      <c r="G1206" s="2" t="s">
        <v>10</v>
      </c>
      <c r="H1206" s="20">
        <f>H1207</f>
        <v>281.8</v>
      </c>
    </row>
    <row r="1207" spans="1:8" ht="51" customHeight="1">
      <c r="A1207" s="34" t="s">
        <v>353</v>
      </c>
      <c r="B1207" s="24"/>
      <c r="C1207" s="24"/>
      <c r="D1207" s="2" t="s">
        <v>420</v>
      </c>
      <c r="E1207" s="2" t="s">
        <v>114</v>
      </c>
      <c r="F1207" s="2" t="s">
        <v>334</v>
      </c>
      <c r="G1207" s="2" t="s">
        <v>329</v>
      </c>
      <c r="H1207" s="20">
        <v>281.8</v>
      </c>
    </row>
    <row r="1208" spans="1:8" ht="53.25" customHeight="1">
      <c r="A1208" s="48" t="s">
        <v>423</v>
      </c>
      <c r="B1208" s="46"/>
      <c r="C1208" s="47"/>
      <c r="D1208" s="13" t="s">
        <v>379</v>
      </c>
      <c r="E1208" s="2"/>
      <c r="F1208" s="2"/>
      <c r="G1208" s="2"/>
      <c r="H1208" s="15">
        <f>H1209+H1213</f>
        <v>10134</v>
      </c>
    </row>
    <row r="1209" spans="1:8" ht="50.25" customHeight="1">
      <c r="A1209" s="36" t="s">
        <v>163</v>
      </c>
      <c r="B1209" s="37"/>
      <c r="C1209" s="37"/>
      <c r="D1209" s="2" t="s">
        <v>379</v>
      </c>
      <c r="E1209" s="2" t="s">
        <v>170</v>
      </c>
      <c r="F1209" s="2" t="s">
        <v>97</v>
      </c>
      <c r="G1209" s="2" t="s">
        <v>10</v>
      </c>
      <c r="H1209" s="20">
        <f>H1210</f>
        <v>53.9</v>
      </c>
    </row>
    <row r="1210" spans="1:8" ht="39.75" customHeight="1">
      <c r="A1210" s="53" t="s">
        <v>196</v>
      </c>
      <c r="B1210" s="56"/>
      <c r="C1210" s="56"/>
      <c r="D1210" s="2" t="s">
        <v>379</v>
      </c>
      <c r="E1210" s="2" t="s">
        <v>199</v>
      </c>
      <c r="F1210" s="2" t="s">
        <v>97</v>
      </c>
      <c r="G1210" s="2" t="s">
        <v>10</v>
      </c>
      <c r="H1210" s="20">
        <f>H1211</f>
        <v>53.9</v>
      </c>
    </row>
    <row r="1211" spans="1:8" ht="72" customHeight="1">
      <c r="A1211" s="34" t="s">
        <v>237</v>
      </c>
      <c r="B1211" s="35"/>
      <c r="C1211" s="35"/>
      <c r="D1211" s="2" t="s">
        <v>379</v>
      </c>
      <c r="E1211" s="2" t="s">
        <v>199</v>
      </c>
      <c r="F1211" s="2" t="s">
        <v>235</v>
      </c>
      <c r="G1211" s="2" t="s">
        <v>10</v>
      </c>
      <c r="H1211" s="20">
        <f>H1212</f>
        <v>53.9</v>
      </c>
    </row>
    <row r="1212" spans="1:8" ht="45.75" customHeight="1">
      <c r="A1212" s="34" t="s">
        <v>236</v>
      </c>
      <c r="B1212" s="35"/>
      <c r="C1212" s="35"/>
      <c r="D1212" s="2" t="s">
        <v>379</v>
      </c>
      <c r="E1212" s="2" t="s">
        <v>199</v>
      </c>
      <c r="F1212" s="2" t="s">
        <v>235</v>
      </c>
      <c r="G1212" s="2" t="s">
        <v>39</v>
      </c>
      <c r="H1212" s="20">
        <v>53.9</v>
      </c>
    </row>
    <row r="1213" spans="1:8" ht="25.5" customHeight="1">
      <c r="A1213" s="49" t="s">
        <v>29</v>
      </c>
      <c r="B1213" s="50"/>
      <c r="C1213" s="50"/>
      <c r="D1213" s="2" t="s">
        <v>379</v>
      </c>
      <c r="E1213" s="2" t="s">
        <v>20</v>
      </c>
      <c r="F1213" s="2" t="s">
        <v>97</v>
      </c>
      <c r="G1213" s="2" t="s">
        <v>10</v>
      </c>
      <c r="H1213" s="20">
        <f>H1214</f>
        <v>10080.1</v>
      </c>
    </row>
    <row r="1214" spans="1:8" ht="26.25" customHeight="1">
      <c r="A1214" s="53" t="s">
        <v>30</v>
      </c>
      <c r="B1214" s="51"/>
      <c r="C1214" s="51"/>
      <c r="D1214" s="2" t="s">
        <v>379</v>
      </c>
      <c r="E1214" s="2" t="s">
        <v>114</v>
      </c>
      <c r="F1214" s="2" t="s">
        <v>97</v>
      </c>
      <c r="G1214" s="2" t="s">
        <v>10</v>
      </c>
      <c r="H1214" s="20">
        <f>H1215+H1217</f>
        <v>10080.1</v>
      </c>
    </row>
    <row r="1215" spans="1:8" ht="54.75" customHeight="1">
      <c r="A1215" s="34" t="s">
        <v>31</v>
      </c>
      <c r="B1215" s="24"/>
      <c r="C1215" s="24"/>
      <c r="D1215" s="2" t="s">
        <v>379</v>
      </c>
      <c r="E1215" s="2" t="s">
        <v>114</v>
      </c>
      <c r="F1215" s="2" t="s">
        <v>115</v>
      </c>
      <c r="G1215" s="2" t="s">
        <v>10</v>
      </c>
      <c r="H1215" s="20">
        <f>H1216</f>
        <v>9851.6</v>
      </c>
    </row>
    <row r="1216" spans="1:8" ht="48" customHeight="1">
      <c r="A1216" s="34" t="s">
        <v>113</v>
      </c>
      <c r="B1216" s="24"/>
      <c r="C1216" s="24"/>
      <c r="D1216" s="2" t="s">
        <v>379</v>
      </c>
      <c r="E1216" s="2" t="s">
        <v>114</v>
      </c>
      <c r="F1216" s="2" t="s">
        <v>115</v>
      </c>
      <c r="G1216" s="2" t="s">
        <v>116</v>
      </c>
      <c r="H1216" s="20">
        <v>9851.6</v>
      </c>
    </row>
    <row r="1217" spans="1:8" ht="26.25" customHeight="1">
      <c r="A1217" s="34" t="s">
        <v>333</v>
      </c>
      <c r="B1217" s="24"/>
      <c r="C1217" s="24"/>
      <c r="D1217" s="2" t="s">
        <v>379</v>
      </c>
      <c r="E1217" s="2" t="s">
        <v>114</v>
      </c>
      <c r="F1217" s="2" t="s">
        <v>334</v>
      </c>
      <c r="G1217" s="2" t="s">
        <v>10</v>
      </c>
      <c r="H1217" s="20">
        <f>H1218</f>
        <v>228.5</v>
      </c>
    </row>
    <row r="1218" spans="1:8" ht="50.25" customHeight="1">
      <c r="A1218" s="34" t="s">
        <v>353</v>
      </c>
      <c r="B1218" s="24"/>
      <c r="C1218" s="24"/>
      <c r="D1218" s="2" t="s">
        <v>379</v>
      </c>
      <c r="E1218" s="2" t="s">
        <v>114</v>
      </c>
      <c r="F1218" s="2" t="s">
        <v>334</v>
      </c>
      <c r="G1218" s="2" t="s">
        <v>329</v>
      </c>
      <c r="H1218" s="20">
        <v>228.5</v>
      </c>
    </row>
    <row r="1219" spans="1:8" ht="54.75" customHeight="1">
      <c r="A1219" s="48" t="s">
        <v>424</v>
      </c>
      <c r="B1219" s="46"/>
      <c r="C1219" s="47"/>
      <c r="D1219" s="13" t="s">
        <v>380</v>
      </c>
      <c r="E1219" s="2"/>
      <c r="F1219" s="2"/>
      <c r="G1219" s="2"/>
      <c r="H1219" s="15">
        <f>H1220</f>
        <v>12961.2</v>
      </c>
    </row>
    <row r="1220" spans="1:8" ht="17.25" customHeight="1">
      <c r="A1220" s="49" t="s">
        <v>29</v>
      </c>
      <c r="B1220" s="50"/>
      <c r="C1220" s="50"/>
      <c r="D1220" s="2" t="s">
        <v>380</v>
      </c>
      <c r="E1220" s="2" t="s">
        <v>20</v>
      </c>
      <c r="F1220" s="2" t="s">
        <v>97</v>
      </c>
      <c r="G1220" s="2" t="s">
        <v>10</v>
      </c>
      <c r="H1220" s="20">
        <f>H1221</f>
        <v>12961.2</v>
      </c>
    </row>
    <row r="1221" spans="1:8" ht="17.25" customHeight="1">
      <c r="A1221" s="38" t="s">
        <v>30</v>
      </c>
      <c r="B1221" s="51"/>
      <c r="C1221" s="51"/>
      <c r="D1221" s="2" t="s">
        <v>380</v>
      </c>
      <c r="E1221" s="2" t="s">
        <v>114</v>
      </c>
      <c r="F1221" s="2" t="s">
        <v>97</v>
      </c>
      <c r="G1221" s="2" t="s">
        <v>10</v>
      </c>
      <c r="H1221" s="20">
        <f>H1222</f>
        <v>12961.2</v>
      </c>
    </row>
    <row r="1222" spans="1:8" ht="54" customHeight="1">
      <c r="A1222" s="44" t="s">
        <v>32</v>
      </c>
      <c r="B1222" s="24"/>
      <c r="C1222" s="24"/>
      <c r="D1222" s="2" t="s">
        <v>380</v>
      </c>
      <c r="E1222" s="2" t="s">
        <v>114</v>
      </c>
      <c r="F1222" s="2" t="s">
        <v>141</v>
      </c>
      <c r="G1222" s="2" t="s">
        <v>10</v>
      </c>
      <c r="H1222" s="20">
        <f>H1223</f>
        <v>12961.2</v>
      </c>
    </row>
    <row r="1223" spans="1:8" ht="26.25" customHeight="1">
      <c r="A1223" s="44" t="s">
        <v>113</v>
      </c>
      <c r="B1223" s="24"/>
      <c r="C1223" s="24"/>
      <c r="D1223" s="2" t="s">
        <v>380</v>
      </c>
      <c r="E1223" s="2" t="s">
        <v>114</v>
      </c>
      <c r="F1223" s="2" t="s">
        <v>141</v>
      </c>
      <c r="G1223" s="2" t="s">
        <v>116</v>
      </c>
      <c r="H1223" s="20">
        <v>12961.2</v>
      </c>
    </row>
    <row r="1224" spans="1:8" ht="44.25" customHeight="1">
      <c r="A1224" s="45" t="s">
        <v>425</v>
      </c>
      <c r="B1224" s="46"/>
      <c r="C1224" s="47"/>
      <c r="D1224" s="13" t="s">
        <v>456</v>
      </c>
      <c r="E1224" s="2"/>
      <c r="F1224" s="2"/>
      <c r="G1224" s="2"/>
      <c r="H1224" s="15">
        <f>H1225</f>
        <v>2665.2</v>
      </c>
    </row>
    <row r="1225" spans="1:8" ht="26.25" customHeight="1">
      <c r="A1225" s="43" t="s">
        <v>202</v>
      </c>
      <c r="B1225" s="35"/>
      <c r="C1225" s="35"/>
      <c r="D1225" s="2" t="s">
        <v>456</v>
      </c>
      <c r="E1225" s="2" t="s">
        <v>11</v>
      </c>
      <c r="F1225" s="2" t="s">
        <v>97</v>
      </c>
      <c r="G1225" s="2" t="s">
        <v>10</v>
      </c>
      <c r="H1225" s="20">
        <f>H1226</f>
        <v>2665.2</v>
      </c>
    </row>
    <row r="1226" spans="1:8" ht="94.5" customHeight="1">
      <c r="A1226" s="38" t="s">
        <v>100</v>
      </c>
      <c r="B1226" s="38"/>
      <c r="C1226" s="38"/>
      <c r="D1226" s="2" t="s">
        <v>456</v>
      </c>
      <c r="E1226" s="2" t="s">
        <v>101</v>
      </c>
      <c r="F1226" s="2" t="s">
        <v>97</v>
      </c>
      <c r="G1226" s="2" t="s">
        <v>10</v>
      </c>
      <c r="H1226" s="20">
        <f>H1227</f>
        <v>2665.2</v>
      </c>
    </row>
    <row r="1227" spans="1:8" ht="48" customHeight="1">
      <c r="A1227" s="34" t="s">
        <v>98</v>
      </c>
      <c r="B1227" s="34"/>
      <c r="C1227" s="34"/>
      <c r="D1227" s="2" t="s">
        <v>456</v>
      </c>
      <c r="E1227" s="2" t="s">
        <v>101</v>
      </c>
      <c r="F1227" s="2" t="s">
        <v>99</v>
      </c>
      <c r="G1227" s="2" t="s">
        <v>10</v>
      </c>
      <c r="H1227" s="20">
        <f>H1228+H1229</f>
        <v>2665.2</v>
      </c>
    </row>
    <row r="1228" spans="1:8" ht="26.25" customHeight="1">
      <c r="A1228" s="34" t="s">
        <v>102</v>
      </c>
      <c r="B1228" s="35"/>
      <c r="C1228" s="35"/>
      <c r="D1228" s="2" t="s">
        <v>456</v>
      </c>
      <c r="E1228" s="2" t="s">
        <v>101</v>
      </c>
      <c r="F1228" s="2" t="s">
        <v>99</v>
      </c>
      <c r="G1228" s="2" t="s">
        <v>42</v>
      </c>
      <c r="H1228" s="20">
        <v>2025.8</v>
      </c>
    </row>
    <row r="1229" spans="1:8" ht="48.75" customHeight="1">
      <c r="A1229" s="40" t="s">
        <v>426</v>
      </c>
      <c r="B1229" s="41"/>
      <c r="C1229" s="42"/>
      <c r="D1229" s="13" t="s">
        <v>456</v>
      </c>
      <c r="E1229" s="2" t="s">
        <v>101</v>
      </c>
      <c r="F1229" s="2" t="s">
        <v>99</v>
      </c>
      <c r="G1229" s="2" t="s">
        <v>313</v>
      </c>
      <c r="H1229" s="20">
        <v>639.4</v>
      </c>
    </row>
    <row r="1230" spans="1:8" ht="26.25" customHeight="1">
      <c r="A1230" s="57" t="s">
        <v>457</v>
      </c>
      <c r="B1230" s="24"/>
      <c r="C1230" s="24"/>
      <c r="D1230" s="13" t="s">
        <v>381</v>
      </c>
      <c r="E1230" s="2"/>
      <c r="F1230" s="2"/>
      <c r="G1230" s="2"/>
      <c r="H1230" s="14">
        <f>H1231</f>
        <v>1065.6</v>
      </c>
    </row>
    <row r="1231" spans="1:8" ht="19.5" customHeight="1">
      <c r="A1231" s="36" t="s">
        <v>29</v>
      </c>
      <c r="B1231" s="37"/>
      <c r="C1231" s="37"/>
      <c r="D1231" s="2" t="s">
        <v>381</v>
      </c>
      <c r="E1231" s="2" t="s">
        <v>20</v>
      </c>
      <c r="F1231" s="2" t="s">
        <v>97</v>
      </c>
      <c r="G1231" s="2" t="s">
        <v>10</v>
      </c>
      <c r="H1231" s="1">
        <f>H1232</f>
        <v>1065.6</v>
      </c>
    </row>
    <row r="1232" spans="1:8" ht="12.75">
      <c r="A1232" s="53" t="s">
        <v>30</v>
      </c>
      <c r="B1232" s="51"/>
      <c r="C1232" s="51"/>
      <c r="D1232" s="2" t="s">
        <v>381</v>
      </c>
      <c r="E1232" s="2" t="s">
        <v>114</v>
      </c>
      <c r="F1232" s="2" t="s">
        <v>97</v>
      </c>
      <c r="G1232" s="2" t="s">
        <v>10</v>
      </c>
      <c r="H1232" s="1">
        <f>H1233</f>
        <v>1065.6</v>
      </c>
    </row>
    <row r="1233" spans="1:8" ht="34.5" customHeight="1">
      <c r="A1233" s="34" t="s">
        <v>33</v>
      </c>
      <c r="B1233" s="24"/>
      <c r="C1233" s="24"/>
      <c r="D1233" s="2" t="s">
        <v>381</v>
      </c>
      <c r="E1233" s="2" t="s">
        <v>114</v>
      </c>
      <c r="F1233" s="2" t="s">
        <v>142</v>
      </c>
      <c r="G1233" s="2" t="s">
        <v>10</v>
      </c>
      <c r="H1233" s="1">
        <f>H1234</f>
        <v>1065.6</v>
      </c>
    </row>
    <row r="1234" spans="1:8" ht="36" customHeight="1">
      <c r="A1234" s="34" t="s">
        <v>113</v>
      </c>
      <c r="B1234" s="24"/>
      <c r="C1234" s="24"/>
      <c r="D1234" s="2" t="s">
        <v>381</v>
      </c>
      <c r="E1234" s="2" t="s">
        <v>114</v>
      </c>
      <c r="F1234" s="2" t="s">
        <v>142</v>
      </c>
      <c r="G1234" s="2" t="s">
        <v>116</v>
      </c>
      <c r="H1234" s="1">
        <v>1065.6</v>
      </c>
    </row>
    <row r="1235" spans="1:8" ht="27" customHeight="1">
      <c r="A1235" s="31" t="s">
        <v>65</v>
      </c>
      <c r="B1235" s="73"/>
      <c r="C1235" s="74"/>
      <c r="D1235" s="3"/>
      <c r="E1235" s="12"/>
      <c r="F1235" s="12"/>
      <c r="G1235" s="12"/>
      <c r="H1235" s="10">
        <f>H15+H36+H87+H127+H171+H217+H260+H304+H357+H404+H457+H497+H549+H601+H649+H665+H682+H693+H705+H733+H744+H760+H764+H775+H786+H797+H804+H813+H824+H831+H840+H849+H854+H859+H864+H871+H882+H889+H900+H911+H918+H923+H928+H937+H946+H953+H958+H965+H970+H977+H984+H989+H996+H1003+H1010+H1015+H1020+H1025+H1035+H1040+H1045+H1050+H1061+H1067+H1072+H1079+H1086+H1093+H1098+H1103+H1108+H1119+H1128+H1133+H1138+H1143+H1148+H1155+H1162+H1169+H1176+H1181+H1186+H1197+H1208+H1219+H1224+H1230+H1030+H752</f>
        <v>2521142.5999999996</v>
      </c>
    </row>
    <row r="1236" ht="39" customHeight="1"/>
    <row r="1237" ht="26.25" customHeight="1">
      <c r="A1237" s="5" t="s">
        <v>66</v>
      </c>
    </row>
    <row r="1238" ht="12.75">
      <c r="A1238" s="5" t="s">
        <v>67</v>
      </c>
    </row>
    <row r="1239" ht="26.25" customHeight="1"/>
    <row r="1240" spans="1:7" ht="26.25" customHeight="1">
      <c r="A1240" s="79"/>
      <c r="B1240" s="79"/>
      <c r="C1240" s="79"/>
      <c r="D1240" s="7"/>
      <c r="E1240" s="7"/>
      <c r="F1240" s="7"/>
      <c r="G1240" s="7"/>
    </row>
    <row r="1241" spans="1:8" ht="12.75">
      <c r="A1241" s="38" t="s">
        <v>202</v>
      </c>
      <c r="B1241" s="38"/>
      <c r="C1241" s="38"/>
      <c r="D1241" s="12"/>
      <c r="E1241" s="9" t="s">
        <v>11</v>
      </c>
      <c r="F1241" s="9" t="s">
        <v>97</v>
      </c>
      <c r="G1241" s="9" t="s">
        <v>10</v>
      </c>
      <c r="H1241" s="10">
        <f>H1249+H1242+H1245</f>
        <v>45420.49999999999</v>
      </c>
    </row>
    <row r="1242" spans="1:8" ht="24.75" customHeight="1">
      <c r="A1242" s="34" t="s">
        <v>218</v>
      </c>
      <c r="B1242" s="35"/>
      <c r="C1242" s="35"/>
      <c r="D1242" s="12"/>
      <c r="E1242" s="9" t="s">
        <v>220</v>
      </c>
      <c r="F1242" s="9" t="s">
        <v>97</v>
      </c>
      <c r="G1242" s="9" t="s">
        <v>10</v>
      </c>
      <c r="H1242" s="10">
        <f>H1243</f>
        <v>780.2</v>
      </c>
    </row>
    <row r="1243" spans="1:8" ht="26.25" customHeight="1">
      <c r="A1243" s="34" t="s">
        <v>325</v>
      </c>
      <c r="B1243" s="35"/>
      <c r="C1243" s="35"/>
      <c r="D1243" s="12"/>
      <c r="E1243" s="9" t="s">
        <v>220</v>
      </c>
      <c r="F1243" s="9" t="s">
        <v>221</v>
      </c>
      <c r="G1243" s="9" t="s">
        <v>10</v>
      </c>
      <c r="H1243" s="10">
        <f>H1244</f>
        <v>780.2</v>
      </c>
    </row>
    <row r="1244" spans="1:8" ht="26.25" customHeight="1">
      <c r="A1244" s="34" t="s">
        <v>219</v>
      </c>
      <c r="B1244" s="35"/>
      <c r="C1244" s="35"/>
      <c r="D1244" s="12"/>
      <c r="E1244" s="9" t="s">
        <v>220</v>
      </c>
      <c r="F1244" s="9" t="s">
        <v>221</v>
      </c>
      <c r="G1244" s="9" t="s">
        <v>222</v>
      </c>
      <c r="H1244" s="10">
        <f>1359.7-415-164.5</f>
        <v>780.2</v>
      </c>
    </row>
    <row r="1245" spans="1:8" ht="26.25" customHeight="1">
      <c r="A1245" s="31" t="s">
        <v>390</v>
      </c>
      <c r="B1245" s="32"/>
      <c r="C1245" s="33"/>
      <c r="D1245" s="12"/>
      <c r="E1245" s="9" t="s">
        <v>239</v>
      </c>
      <c r="F1245" s="9" t="s">
        <v>240</v>
      </c>
      <c r="G1245" s="9" t="s">
        <v>10</v>
      </c>
      <c r="H1245" s="10">
        <f>H1246</f>
        <v>0</v>
      </c>
    </row>
    <row r="1246" spans="1:8" ht="26.25" customHeight="1">
      <c r="A1246" s="31" t="s">
        <v>391</v>
      </c>
      <c r="B1246" s="32"/>
      <c r="C1246" s="33"/>
      <c r="D1246" s="12"/>
      <c r="E1246" s="9" t="s">
        <v>239</v>
      </c>
      <c r="F1246" s="9" t="s">
        <v>240</v>
      </c>
      <c r="G1246" s="9" t="s">
        <v>392</v>
      </c>
      <c r="H1246" s="10">
        <f>H1247+H1248</f>
        <v>0</v>
      </c>
    </row>
    <row r="1247" spans="1:8" ht="63" customHeight="1">
      <c r="A1247" s="31" t="s">
        <v>393</v>
      </c>
      <c r="B1247" s="32"/>
      <c r="C1247" s="33"/>
      <c r="D1247" s="12"/>
      <c r="E1247" s="9" t="s">
        <v>239</v>
      </c>
      <c r="F1247" s="9" t="s">
        <v>240</v>
      </c>
      <c r="G1247" s="9" t="s">
        <v>392</v>
      </c>
      <c r="H1247" s="10">
        <v>0</v>
      </c>
    </row>
    <row r="1248" spans="1:8" ht="25.5" customHeight="1">
      <c r="A1248" s="31" t="s">
        <v>394</v>
      </c>
      <c r="B1248" s="32"/>
      <c r="C1248" s="33"/>
      <c r="D1248" s="12"/>
      <c r="E1248" s="9" t="s">
        <v>239</v>
      </c>
      <c r="F1248" s="9" t="s">
        <v>240</v>
      </c>
      <c r="G1248" s="9" t="s">
        <v>392</v>
      </c>
      <c r="H1248" s="10">
        <v>0</v>
      </c>
    </row>
    <row r="1249" spans="1:8" ht="12.75">
      <c r="A1249" s="34" t="s">
        <v>68</v>
      </c>
      <c r="B1249" s="35"/>
      <c r="C1249" s="35"/>
      <c r="D1249" s="12"/>
      <c r="E1249" s="9" t="s">
        <v>206</v>
      </c>
      <c r="F1249" s="9" t="s">
        <v>97</v>
      </c>
      <c r="G1249" s="9" t="s">
        <v>10</v>
      </c>
      <c r="H1249" s="10">
        <f>H1250</f>
        <v>44640.299999999996</v>
      </c>
    </row>
    <row r="1250" spans="1:8" ht="12.75">
      <c r="A1250" s="34" t="s">
        <v>68</v>
      </c>
      <c r="B1250" s="35"/>
      <c r="C1250" s="35"/>
      <c r="D1250" s="12"/>
      <c r="E1250" s="9" t="s">
        <v>206</v>
      </c>
      <c r="F1250" s="9" t="s">
        <v>207</v>
      </c>
      <c r="G1250" s="9" t="s">
        <v>10</v>
      </c>
      <c r="H1250" s="10">
        <f>H1251</f>
        <v>44640.299999999996</v>
      </c>
    </row>
    <row r="1251" spans="1:8" ht="38.25" customHeight="1">
      <c r="A1251" s="34" t="s">
        <v>198</v>
      </c>
      <c r="B1251" s="35"/>
      <c r="C1251" s="35"/>
      <c r="D1251" s="12"/>
      <c r="E1251" s="9" t="s">
        <v>206</v>
      </c>
      <c r="F1251" s="9" t="s">
        <v>207</v>
      </c>
      <c r="G1251" s="9" t="s">
        <v>200</v>
      </c>
      <c r="H1251" s="10">
        <f>45306.2+11340-1769-837.3-30-244.2-10-77.1-31.9-59.4-53.6-25-165-109.1-5-30.8-349.9-11.6-2913.9-28.1-4.7-39-450-60.6-25.3-491.8-441.7-78-27-1819.5-63-406.7-1210.9-51.1-37-29.9-18.8</f>
        <v>44640.299999999996</v>
      </c>
    </row>
    <row r="1252" spans="1:8" ht="51" customHeight="1">
      <c r="A1252" s="61" t="s">
        <v>288</v>
      </c>
      <c r="B1252" s="62"/>
      <c r="C1252" s="63"/>
      <c r="D1252" s="12"/>
      <c r="E1252" s="9" t="s">
        <v>289</v>
      </c>
      <c r="F1252" s="9" t="s">
        <v>97</v>
      </c>
      <c r="G1252" s="9" t="s">
        <v>10</v>
      </c>
      <c r="H1252" s="10">
        <f>H1253</f>
        <v>381</v>
      </c>
    </row>
    <row r="1253" spans="1:8" ht="77.25" customHeight="1">
      <c r="A1253" s="31" t="s">
        <v>18</v>
      </c>
      <c r="B1253" s="67"/>
      <c r="C1253" s="68"/>
      <c r="D1253" s="12"/>
      <c r="E1253" s="9" t="s">
        <v>290</v>
      </c>
      <c r="F1253" s="9" t="s">
        <v>97</v>
      </c>
      <c r="G1253" s="9" t="s">
        <v>10</v>
      </c>
      <c r="H1253" s="10">
        <f>H1254</f>
        <v>381</v>
      </c>
    </row>
    <row r="1254" spans="1:8" ht="78.75" customHeight="1">
      <c r="A1254" s="31" t="s">
        <v>291</v>
      </c>
      <c r="B1254" s="67"/>
      <c r="C1254" s="68"/>
      <c r="D1254" s="12"/>
      <c r="E1254" s="9" t="s">
        <v>290</v>
      </c>
      <c r="F1254" s="9" t="s">
        <v>292</v>
      </c>
      <c r="G1254" s="9" t="s">
        <v>10</v>
      </c>
      <c r="H1254" s="10">
        <f>H1255</f>
        <v>381</v>
      </c>
    </row>
    <row r="1255" spans="1:8" ht="75.75" customHeight="1">
      <c r="A1255" s="31" t="s">
        <v>293</v>
      </c>
      <c r="B1255" s="67"/>
      <c r="C1255" s="68"/>
      <c r="D1255" s="12"/>
      <c r="E1255" s="9" t="s">
        <v>290</v>
      </c>
      <c r="F1255" s="9" t="s">
        <v>292</v>
      </c>
      <c r="G1255" s="9" t="s">
        <v>294</v>
      </c>
      <c r="H1255" s="10">
        <v>381</v>
      </c>
    </row>
    <row r="1256" spans="1:8" ht="55.5" customHeight="1">
      <c r="A1256" s="38" t="s">
        <v>163</v>
      </c>
      <c r="B1256" s="39"/>
      <c r="C1256" s="39"/>
      <c r="D1256" s="12"/>
      <c r="E1256" s="9" t="s">
        <v>170</v>
      </c>
      <c r="F1256" s="9" t="s">
        <v>97</v>
      </c>
      <c r="G1256" s="9" t="s">
        <v>10</v>
      </c>
      <c r="H1256" s="10">
        <f>H1257+H1262</f>
        <v>5243</v>
      </c>
    </row>
    <row r="1257" spans="1:8" ht="84.75" customHeight="1">
      <c r="A1257" s="34" t="s">
        <v>193</v>
      </c>
      <c r="B1257" s="35"/>
      <c r="C1257" s="35"/>
      <c r="D1257" s="12"/>
      <c r="E1257" s="9" t="s">
        <v>194</v>
      </c>
      <c r="F1257" s="9" t="s">
        <v>97</v>
      </c>
      <c r="G1257" s="9" t="s">
        <v>10</v>
      </c>
      <c r="H1257" s="10">
        <f>H1260+H1258</f>
        <v>4243</v>
      </c>
    </row>
    <row r="1258" spans="1:8" ht="93" customHeight="1">
      <c r="A1258" s="31" t="s">
        <v>243</v>
      </c>
      <c r="B1258" s="67"/>
      <c r="C1258" s="68"/>
      <c r="D1258" s="12"/>
      <c r="E1258" s="9" t="s">
        <v>194</v>
      </c>
      <c r="F1258" s="9" t="s">
        <v>195</v>
      </c>
      <c r="G1258" s="9" t="s">
        <v>10</v>
      </c>
      <c r="H1258" s="10">
        <f>H1259</f>
        <v>3458</v>
      </c>
    </row>
    <row r="1259" spans="1:8" ht="87" customHeight="1">
      <c r="A1259" s="31" t="s">
        <v>244</v>
      </c>
      <c r="B1259" s="67"/>
      <c r="C1259" s="68"/>
      <c r="D1259" s="12"/>
      <c r="E1259" s="9" t="s">
        <v>194</v>
      </c>
      <c r="F1259" s="9" t="s">
        <v>195</v>
      </c>
      <c r="G1259" s="9" t="s">
        <v>40</v>
      </c>
      <c r="H1259" s="10">
        <v>3458</v>
      </c>
    </row>
    <row r="1260" spans="1:8" ht="59.25" customHeight="1">
      <c r="A1260" s="34" t="s">
        <v>95</v>
      </c>
      <c r="B1260" s="35"/>
      <c r="C1260" s="35"/>
      <c r="D1260" s="12"/>
      <c r="E1260" s="9" t="s">
        <v>194</v>
      </c>
      <c r="F1260" s="9" t="s">
        <v>209</v>
      </c>
      <c r="G1260" s="9" t="s">
        <v>10</v>
      </c>
      <c r="H1260" s="10">
        <f>H1261</f>
        <v>785</v>
      </c>
    </row>
    <row r="1261" spans="1:8" ht="86.25" customHeight="1">
      <c r="A1261" s="34" t="s">
        <v>208</v>
      </c>
      <c r="B1261" s="35"/>
      <c r="C1261" s="35"/>
      <c r="D1261" s="9"/>
      <c r="E1261" s="9" t="s">
        <v>194</v>
      </c>
      <c r="F1261" s="9" t="s">
        <v>209</v>
      </c>
      <c r="G1261" s="9" t="s">
        <v>210</v>
      </c>
      <c r="H1261" s="10">
        <v>785</v>
      </c>
    </row>
    <row r="1262" spans="1:8" ht="57.75" customHeight="1">
      <c r="A1262" s="34" t="s">
        <v>196</v>
      </c>
      <c r="B1262" s="35"/>
      <c r="C1262" s="35"/>
      <c r="D1262" s="2"/>
      <c r="E1262" s="2" t="s">
        <v>199</v>
      </c>
      <c r="F1262" s="2" t="s">
        <v>97</v>
      </c>
      <c r="G1262" s="2" t="s">
        <v>10</v>
      </c>
      <c r="H1262" s="1">
        <f>H1265</f>
        <v>1000</v>
      </c>
    </row>
    <row r="1263" spans="1:8" ht="84.75" customHeight="1">
      <c r="A1263" s="31" t="s">
        <v>238</v>
      </c>
      <c r="B1263" s="67"/>
      <c r="C1263" s="68"/>
      <c r="D1263" s="2"/>
      <c r="E1263" s="2" t="s">
        <v>199</v>
      </c>
      <c r="F1263" s="2" t="s">
        <v>235</v>
      </c>
      <c r="G1263" s="2" t="s">
        <v>10</v>
      </c>
      <c r="H1263" s="1">
        <f>H1265</f>
        <v>1000</v>
      </c>
    </row>
    <row r="1264" spans="1:8" ht="27" customHeight="1">
      <c r="A1264" s="31" t="s">
        <v>234</v>
      </c>
      <c r="B1264" s="67"/>
      <c r="C1264" s="68"/>
      <c r="D1264" s="2"/>
      <c r="E1264" s="2"/>
      <c r="F1264" s="2"/>
      <c r="G1264" s="2"/>
      <c r="H1264" s="1"/>
    </row>
    <row r="1265" spans="1:8" ht="61.5" customHeight="1">
      <c r="A1265" s="34" t="s">
        <v>197</v>
      </c>
      <c r="B1265" s="35"/>
      <c r="C1265" s="35"/>
      <c r="D1265" s="2"/>
      <c r="E1265" s="2" t="s">
        <v>199</v>
      </c>
      <c r="F1265" s="2" t="s">
        <v>235</v>
      </c>
      <c r="G1265" s="2" t="s">
        <v>10</v>
      </c>
      <c r="H1265" s="1">
        <f>H1266</f>
        <v>1000</v>
      </c>
    </row>
    <row r="1266" spans="1:8" ht="78" customHeight="1">
      <c r="A1266" s="34" t="s">
        <v>236</v>
      </c>
      <c r="B1266" s="35"/>
      <c r="C1266" s="35"/>
      <c r="D1266" s="2"/>
      <c r="E1266" s="2" t="s">
        <v>199</v>
      </c>
      <c r="F1266" s="2" t="s">
        <v>235</v>
      </c>
      <c r="G1266" s="2" t="s">
        <v>39</v>
      </c>
      <c r="H1266" s="1">
        <v>1000</v>
      </c>
    </row>
    <row r="1267" spans="1:8" ht="69.75" customHeight="1">
      <c r="A1267" s="28" t="s">
        <v>178</v>
      </c>
      <c r="B1267" s="29"/>
      <c r="C1267" s="30"/>
      <c r="D1267" s="8"/>
      <c r="E1267" s="8" t="s">
        <v>179</v>
      </c>
      <c r="F1267" s="2" t="s">
        <v>97</v>
      </c>
      <c r="G1267" s="2" t="s">
        <v>10</v>
      </c>
      <c r="H1267" s="1">
        <f>H1268+H1273+H1278+H1280</f>
        <v>146475.9</v>
      </c>
    </row>
    <row r="1268" spans="1:8" ht="54" customHeight="1">
      <c r="A1268" s="31" t="s">
        <v>383</v>
      </c>
      <c r="B1268" s="32"/>
      <c r="C1268" s="33"/>
      <c r="D1268" s="8"/>
      <c r="E1268" s="8" t="s">
        <v>384</v>
      </c>
      <c r="F1268" s="2" t="s">
        <v>97</v>
      </c>
      <c r="G1268" s="2" t="s">
        <v>10</v>
      </c>
      <c r="H1268" s="1">
        <f>H1269+H1271</f>
        <v>25440</v>
      </c>
    </row>
    <row r="1269" spans="1:8" ht="54.75" customHeight="1">
      <c r="A1269" s="31" t="s">
        <v>385</v>
      </c>
      <c r="B1269" s="32"/>
      <c r="C1269" s="33"/>
      <c r="D1269" s="8"/>
      <c r="E1269" s="8" t="s">
        <v>384</v>
      </c>
      <c r="F1269" s="2" t="s">
        <v>183</v>
      </c>
      <c r="G1269" s="2" t="s">
        <v>10</v>
      </c>
      <c r="H1269" s="1">
        <f>H1270</f>
        <v>0</v>
      </c>
    </row>
    <row r="1270" spans="1:8" ht="45.75" customHeight="1">
      <c r="A1270" s="31" t="s">
        <v>184</v>
      </c>
      <c r="B1270" s="32"/>
      <c r="C1270" s="33"/>
      <c r="D1270" s="8"/>
      <c r="E1270" s="8" t="s">
        <v>384</v>
      </c>
      <c r="F1270" s="2" t="s">
        <v>183</v>
      </c>
      <c r="G1270" s="2" t="s">
        <v>185</v>
      </c>
      <c r="H1270" s="1">
        <f>6050-6050</f>
        <v>0</v>
      </c>
    </row>
    <row r="1271" spans="1:8" ht="60" customHeight="1">
      <c r="A1271" s="31" t="s">
        <v>386</v>
      </c>
      <c r="B1271" s="32"/>
      <c r="C1271" s="33"/>
      <c r="D1271" s="8"/>
      <c r="E1271" s="8" t="s">
        <v>384</v>
      </c>
      <c r="F1271" s="2" t="s">
        <v>387</v>
      </c>
      <c r="G1271" s="2" t="s">
        <v>10</v>
      </c>
      <c r="H1271" s="1">
        <f>H1272</f>
        <v>25440</v>
      </c>
    </row>
    <row r="1272" spans="1:8" ht="46.5" customHeight="1">
      <c r="A1272" s="31" t="s">
        <v>388</v>
      </c>
      <c r="B1272" s="32"/>
      <c r="C1272" s="33"/>
      <c r="D1272" s="8"/>
      <c r="E1272" s="8" t="s">
        <v>384</v>
      </c>
      <c r="F1272" s="2" t="s">
        <v>387</v>
      </c>
      <c r="G1272" s="2" t="s">
        <v>389</v>
      </c>
      <c r="H1272" s="1">
        <v>25440</v>
      </c>
    </row>
    <row r="1273" spans="1:8" ht="42.75" customHeight="1">
      <c r="A1273" s="40" t="s">
        <v>295</v>
      </c>
      <c r="B1273" s="80"/>
      <c r="C1273" s="81"/>
      <c r="D1273" s="8"/>
      <c r="E1273" s="8" t="s">
        <v>297</v>
      </c>
      <c r="F1273" s="2" t="s">
        <v>97</v>
      </c>
      <c r="G1273" s="2" t="s">
        <v>10</v>
      </c>
      <c r="H1273" s="1">
        <f>H1274+H1276</f>
        <v>99509</v>
      </c>
    </row>
    <row r="1274" spans="1:8" ht="39.75" customHeight="1">
      <c r="A1274" s="40" t="s">
        <v>58</v>
      </c>
      <c r="B1274" s="80"/>
      <c r="C1274" s="81"/>
      <c r="D1274" s="8"/>
      <c r="E1274" s="8" t="s">
        <v>297</v>
      </c>
      <c r="F1274" s="2" t="s">
        <v>298</v>
      </c>
      <c r="G1274" s="2" t="s">
        <v>10</v>
      </c>
      <c r="H1274" s="1">
        <f>H1275</f>
        <v>0</v>
      </c>
    </row>
    <row r="1275" spans="1:8" ht="40.5" customHeight="1">
      <c r="A1275" s="31" t="s">
        <v>296</v>
      </c>
      <c r="B1275" s="67"/>
      <c r="C1275" s="68"/>
      <c r="D1275" s="8"/>
      <c r="E1275" s="8" t="s">
        <v>297</v>
      </c>
      <c r="F1275" s="2" t="s">
        <v>298</v>
      </c>
      <c r="G1275" s="2" t="s">
        <v>299</v>
      </c>
      <c r="H1275" s="1">
        <v>0</v>
      </c>
    </row>
    <row r="1276" spans="1:8" ht="36" customHeight="1">
      <c r="A1276" s="31" t="s">
        <v>344</v>
      </c>
      <c r="B1276" s="32"/>
      <c r="C1276" s="33"/>
      <c r="D1276" s="8"/>
      <c r="E1276" s="8" t="s">
        <v>297</v>
      </c>
      <c r="F1276" s="2" t="s">
        <v>345</v>
      </c>
      <c r="G1276" s="2" t="s">
        <v>10</v>
      </c>
      <c r="H1276" s="1">
        <f>H1277</f>
        <v>99509</v>
      </c>
    </row>
    <row r="1277" spans="1:8" ht="44.25" customHeight="1">
      <c r="A1277" s="31" t="s">
        <v>346</v>
      </c>
      <c r="B1277" s="32"/>
      <c r="C1277" s="33"/>
      <c r="D1277" s="8"/>
      <c r="E1277" s="8" t="s">
        <v>297</v>
      </c>
      <c r="F1277" s="2" t="s">
        <v>345</v>
      </c>
      <c r="G1277" s="2" t="s">
        <v>347</v>
      </c>
      <c r="H1277" s="1">
        <v>99509</v>
      </c>
    </row>
    <row r="1278" spans="1:8" ht="51.75" customHeight="1">
      <c r="A1278" s="31" t="s">
        <v>186</v>
      </c>
      <c r="B1278" s="32"/>
      <c r="C1278" s="33"/>
      <c r="D1278" s="8"/>
      <c r="E1278" s="8" t="s">
        <v>181</v>
      </c>
      <c r="F1278" s="2" t="s">
        <v>187</v>
      </c>
      <c r="G1278" s="2" t="s">
        <v>10</v>
      </c>
      <c r="H1278" s="1">
        <f>H1279</f>
        <v>19564</v>
      </c>
    </row>
    <row r="1279" spans="1:8" ht="48" customHeight="1">
      <c r="A1279" s="31" t="s">
        <v>188</v>
      </c>
      <c r="B1279" s="32"/>
      <c r="C1279" s="33"/>
      <c r="D1279" s="8"/>
      <c r="E1279" s="8" t="s">
        <v>181</v>
      </c>
      <c r="F1279" s="2" t="s">
        <v>187</v>
      </c>
      <c r="G1279" s="2" t="s">
        <v>189</v>
      </c>
      <c r="H1279" s="1">
        <f>200+19364</f>
        <v>19564</v>
      </c>
    </row>
    <row r="1280" spans="1:8" ht="42" customHeight="1">
      <c r="A1280" s="31" t="s">
        <v>241</v>
      </c>
      <c r="B1280" s="32"/>
      <c r="C1280" s="33"/>
      <c r="D1280" s="8"/>
      <c r="E1280" s="8" t="s">
        <v>181</v>
      </c>
      <c r="F1280" s="2" t="s">
        <v>242</v>
      </c>
      <c r="G1280" s="2" t="s">
        <v>10</v>
      </c>
      <c r="H1280" s="1">
        <f>H1282+H1281</f>
        <v>1962.9</v>
      </c>
    </row>
    <row r="1281" spans="1:8" ht="51.75" customHeight="1">
      <c r="A1281" s="31" t="s">
        <v>236</v>
      </c>
      <c r="B1281" s="32"/>
      <c r="C1281" s="33"/>
      <c r="D1281" s="8"/>
      <c r="E1281" s="8" t="s">
        <v>181</v>
      </c>
      <c r="F1281" s="2" t="s">
        <v>242</v>
      </c>
      <c r="G1281" s="2" t="s">
        <v>39</v>
      </c>
      <c r="H1281" s="1">
        <v>1138.9</v>
      </c>
    </row>
    <row r="1282" spans="1:8" ht="60.75" customHeight="1">
      <c r="A1282" s="31" t="s">
        <v>361</v>
      </c>
      <c r="B1282" s="32"/>
      <c r="C1282" s="33"/>
      <c r="D1282" s="8"/>
      <c r="E1282" s="8" t="s">
        <v>181</v>
      </c>
      <c r="F1282" s="2" t="s">
        <v>242</v>
      </c>
      <c r="G1282" s="2" t="s">
        <v>362</v>
      </c>
      <c r="H1282" s="1">
        <v>824</v>
      </c>
    </row>
    <row r="1283" spans="1:8" ht="12.75">
      <c r="A1283" s="38" t="s">
        <v>22</v>
      </c>
      <c r="B1283" s="39"/>
      <c r="C1283" s="39"/>
      <c r="D1283" s="9"/>
      <c r="E1283" s="9" t="s">
        <v>61</v>
      </c>
      <c r="F1283" s="9" t="s">
        <v>97</v>
      </c>
      <c r="G1283" s="9" t="s">
        <v>10</v>
      </c>
      <c r="H1283" s="10">
        <f>H1284+H1292</f>
        <v>72921</v>
      </c>
    </row>
    <row r="1284" spans="1:8" ht="48.75" customHeight="1">
      <c r="A1284" s="34" t="s">
        <v>23</v>
      </c>
      <c r="B1284" s="35"/>
      <c r="C1284" s="35"/>
      <c r="D1284" s="9"/>
      <c r="E1284" s="9" t="s">
        <v>63</v>
      </c>
      <c r="F1284" s="9" t="s">
        <v>97</v>
      </c>
      <c r="G1284" s="9" t="s">
        <v>10</v>
      </c>
      <c r="H1284" s="10">
        <f>H1290+H1288+H1285</f>
        <v>30821</v>
      </c>
    </row>
    <row r="1285" spans="1:8" ht="46.5" customHeight="1">
      <c r="A1285" s="31" t="s">
        <v>477</v>
      </c>
      <c r="B1285" s="32"/>
      <c r="C1285" s="33"/>
      <c r="D1285" s="21"/>
      <c r="E1285" s="21" t="s">
        <v>63</v>
      </c>
      <c r="F1285" s="9" t="s">
        <v>480</v>
      </c>
      <c r="G1285" s="9" t="s">
        <v>10</v>
      </c>
      <c r="H1285" s="10">
        <f>H1286</f>
        <v>6050</v>
      </c>
    </row>
    <row r="1286" spans="1:8" ht="49.5" customHeight="1">
      <c r="A1286" s="31" t="s">
        <v>478</v>
      </c>
      <c r="B1286" s="32"/>
      <c r="C1286" s="33"/>
      <c r="D1286" s="21"/>
      <c r="E1286" s="21" t="s">
        <v>63</v>
      </c>
      <c r="F1286" s="9" t="s">
        <v>481</v>
      </c>
      <c r="G1286" s="9" t="s">
        <v>10</v>
      </c>
      <c r="H1286" s="10">
        <f>H1287</f>
        <v>6050</v>
      </c>
    </row>
    <row r="1287" spans="1:8" ht="70.5" customHeight="1">
      <c r="A1287" s="31" t="s">
        <v>479</v>
      </c>
      <c r="B1287" s="32"/>
      <c r="C1287" s="33"/>
      <c r="D1287" s="21"/>
      <c r="E1287" s="21" t="s">
        <v>63</v>
      </c>
      <c r="F1287" s="9" t="s">
        <v>481</v>
      </c>
      <c r="G1287" s="9" t="s">
        <v>482</v>
      </c>
      <c r="H1287" s="10">
        <v>6050</v>
      </c>
    </row>
    <row r="1288" spans="1:8" ht="57" customHeight="1">
      <c r="A1288" s="31" t="s">
        <v>385</v>
      </c>
      <c r="B1288" s="32"/>
      <c r="C1288" s="33"/>
      <c r="D1288" s="8"/>
      <c r="E1288" s="8" t="s">
        <v>63</v>
      </c>
      <c r="F1288" s="2" t="s">
        <v>183</v>
      </c>
      <c r="G1288" s="2" t="s">
        <v>10</v>
      </c>
      <c r="H1288" s="1">
        <f>H1289</f>
        <v>0</v>
      </c>
    </row>
    <row r="1289" spans="1:8" ht="47.25" customHeight="1">
      <c r="A1289" s="31" t="s">
        <v>184</v>
      </c>
      <c r="B1289" s="32"/>
      <c r="C1289" s="33"/>
      <c r="D1289" s="8"/>
      <c r="E1289" s="8" t="s">
        <v>63</v>
      </c>
      <c r="F1289" s="2" t="s">
        <v>183</v>
      </c>
      <c r="G1289" s="2" t="s">
        <v>185</v>
      </c>
      <c r="H1289" s="1">
        <v>0</v>
      </c>
    </row>
    <row r="1290" spans="1:8" ht="36.75" customHeight="1">
      <c r="A1290" s="34" t="s">
        <v>139</v>
      </c>
      <c r="B1290" s="35"/>
      <c r="C1290" s="35"/>
      <c r="D1290" s="9"/>
      <c r="E1290" s="9" t="s">
        <v>63</v>
      </c>
      <c r="F1290" s="9" t="s">
        <v>140</v>
      </c>
      <c r="G1290" s="9" t="s">
        <v>10</v>
      </c>
      <c r="H1290" s="10">
        <f>H1291</f>
        <v>24771</v>
      </c>
    </row>
    <row r="1291" spans="1:8" ht="48" customHeight="1">
      <c r="A1291" s="34" t="s">
        <v>491</v>
      </c>
      <c r="B1291" s="35"/>
      <c r="C1291" s="35"/>
      <c r="D1291" s="9"/>
      <c r="E1291" s="9" t="s">
        <v>63</v>
      </c>
      <c r="F1291" s="9" t="s">
        <v>140</v>
      </c>
      <c r="G1291" s="9" t="s">
        <v>43</v>
      </c>
      <c r="H1291" s="10">
        <f>54711+1420+940+1500+147+11500+660-600-40000-5507</f>
        <v>24771</v>
      </c>
    </row>
    <row r="1292" spans="1:8" ht="43.5" customHeight="1">
      <c r="A1292" s="31" t="s">
        <v>24</v>
      </c>
      <c r="B1292" s="32"/>
      <c r="C1292" s="33"/>
      <c r="D1292" s="9"/>
      <c r="E1292" s="9" t="s">
        <v>109</v>
      </c>
      <c r="F1292" s="9" t="s">
        <v>97</v>
      </c>
      <c r="G1292" s="9" t="s">
        <v>10</v>
      </c>
      <c r="H1292" s="10">
        <f>H1296+H1293+H1299</f>
        <v>42100</v>
      </c>
    </row>
    <row r="1293" spans="1:8" ht="69" customHeight="1">
      <c r="A1293" s="31" t="s">
        <v>483</v>
      </c>
      <c r="B1293" s="32"/>
      <c r="C1293" s="33"/>
      <c r="D1293" s="9"/>
      <c r="E1293" s="9" t="s">
        <v>109</v>
      </c>
      <c r="F1293" s="9" t="s">
        <v>486</v>
      </c>
      <c r="G1293" s="9" t="s">
        <v>10</v>
      </c>
      <c r="H1293" s="10">
        <f>H1294</f>
        <v>600</v>
      </c>
    </row>
    <row r="1294" spans="1:8" ht="66.75" customHeight="1">
      <c r="A1294" s="31" t="s">
        <v>484</v>
      </c>
      <c r="B1294" s="32"/>
      <c r="C1294" s="33"/>
      <c r="D1294" s="9"/>
      <c r="E1294" s="9" t="s">
        <v>109</v>
      </c>
      <c r="F1294" s="9" t="s">
        <v>487</v>
      </c>
      <c r="G1294" s="9" t="s">
        <v>10</v>
      </c>
      <c r="H1294" s="10">
        <f>H1295</f>
        <v>600</v>
      </c>
    </row>
    <row r="1295" spans="1:8" ht="48" customHeight="1">
      <c r="A1295" s="31" t="s">
        <v>485</v>
      </c>
      <c r="B1295" s="32"/>
      <c r="C1295" s="33"/>
      <c r="D1295" s="9"/>
      <c r="E1295" s="9" t="s">
        <v>109</v>
      </c>
      <c r="F1295" s="9" t="s">
        <v>487</v>
      </c>
      <c r="G1295" s="9" t="s">
        <v>488</v>
      </c>
      <c r="H1295" s="10">
        <v>600</v>
      </c>
    </row>
    <row r="1296" spans="1:8" ht="51.75" customHeight="1">
      <c r="A1296" s="31" t="s">
        <v>110</v>
      </c>
      <c r="B1296" s="32"/>
      <c r="C1296" s="33"/>
      <c r="D1296" s="9"/>
      <c r="E1296" s="9" t="s">
        <v>109</v>
      </c>
      <c r="F1296" s="9" t="s">
        <v>111</v>
      </c>
      <c r="G1296" s="9" t="s">
        <v>10</v>
      </c>
      <c r="H1296" s="10">
        <f>H1298+H1297</f>
        <v>40000</v>
      </c>
    </row>
    <row r="1297" spans="1:8" ht="63" customHeight="1">
      <c r="A1297" s="31" t="s">
        <v>489</v>
      </c>
      <c r="B1297" s="32"/>
      <c r="C1297" s="33"/>
      <c r="D1297" s="9"/>
      <c r="E1297" s="9" t="s">
        <v>109</v>
      </c>
      <c r="F1297" s="9" t="s">
        <v>111</v>
      </c>
      <c r="G1297" s="9" t="s">
        <v>490</v>
      </c>
      <c r="H1297" s="10">
        <v>40000</v>
      </c>
    </row>
    <row r="1298" spans="1:8" ht="58.5" customHeight="1">
      <c r="A1298" s="31" t="s">
        <v>112</v>
      </c>
      <c r="B1298" s="32"/>
      <c r="C1298" s="33"/>
      <c r="D1298" s="9"/>
      <c r="E1298" s="9" t="s">
        <v>109</v>
      </c>
      <c r="F1298" s="9" t="s">
        <v>111</v>
      </c>
      <c r="G1298" s="9" t="s">
        <v>44</v>
      </c>
      <c r="H1298" s="10">
        <v>0</v>
      </c>
    </row>
    <row r="1299" spans="1:8" ht="57" customHeight="1">
      <c r="A1299" s="34" t="s">
        <v>497</v>
      </c>
      <c r="B1299" s="35"/>
      <c r="C1299" s="35"/>
      <c r="D1299" s="2"/>
      <c r="E1299" s="2" t="s">
        <v>109</v>
      </c>
      <c r="F1299" s="2" t="s">
        <v>498</v>
      </c>
      <c r="G1299" s="2" t="s">
        <v>10</v>
      </c>
      <c r="H1299" s="10">
        <f>H1300+H1302</f>
        <v>1500</v>
      </c>
    </row>
    <row r="1300" spans="1:8" ht="69.75" customHeight="1">
      <c r="A1300" s="34" t="s">
        <v>201</v>
      </c>
      <c r="B1300" s="35"/>
      <c r="C1300" s="35"/>
      <c r="D1300" s="2"/>
      <c r="E1300" s="2" t="s">
        <v>109</v>
      </c>
      <c r="F1300" s="2" t="s">
        <v>498</v>
      </c>
      <c r="G1300" s="2" t="s">
        <v>10</v>
      </c>
      <c r="H1300" s="10">
        <f>H1301</f>
        <v>400</v>
      </c>
    </row>
    <row r="1301" spans="1:8" ht="45" customHeight="1">
      <c r="A1301" s="34" t="s">
        <v>505</v>
      </c>
      <c r="B1301" s="35"/>
      <c r="C1301" s="35"/>
      <c r="D1301" s="2"/>
      <c r="E1301" s="2" t="s">
        <v>109</v>
      </c>
      <c r="F1301" s="2" t="s">
        <v>498</v>
      </c>
      <c r="G1301" s="2" t="s">
        <v>506</v>
      </c>
      <c r="H1301" s="10">
        <v>400</v>
      </c>
    </row>
    <row r="1302" spans="1:8" ht="75" customHeight="1">
      <c r="A1302" s="31" t="s">
        <v>503</v>
      </c>
      <c r="B1302" s="32"/>
      <c r="C1302" s="33"/>
      <c r="D1302" s="2"/>
      <c r="E1302" s="2" t="s">
        <v>109</v>
      </c>
      <c r="F1302" s="2" t="s">
        <v>498</v>
      </c>
      <c r="G1302" s="2" t="s">
        <v>504</v>
      </c>
      <c r="H1302" s="10">
        <v>1100</v>
      </c>
    </row>
    <row r="1303" spans="1:8" ht="27.75" customHeight="1">
      <c r="A1303" s="38" t="s">
        <v>226</v>
      </c>
      <c r="B1303" s="38"/>
      <c r="C1303" s="38"/>
      <c r="D1303" s="12"/>
      <c r="E1303" s="9" t="s">
        <v>37</v>
      </c>
      <c r="F1303" s="9" t="s">
        <v>97</v>
      </c>
      <c r="G1303" s="9" t="s">
        <v>10</v>
      </c>
      <c r="H1303" s="10">
        <f>H1304+H1307</f>
        <v>4601</v>
      </c>
    </row>
    <row r="1304" spans="1:8" ht="40.5" customHeight="1">
      <c r="A1304" s="34" t="s">
        <v>211</v>
      </c>
      <c r="B1304" s="34"/>
      <c r="C1304" s="34"/>
      <c r="D1304" s="12"/>
      <c r="E1304" s="9" t="s">
        <v>38</v>
      </c>
      <c r="F1304" s="9" t="s">
        <v>97</v>
      </c>
      <c r="G1304" s="9" t="s">
        <v>10</v>
      </c>
      <c r="H1304" s="10">
        <f>H1305</f>
        <v>1150</v>
      </c>
    </row>
    <row r="1305" spans="1:8" ht="48.75" customHeight="1">
      <c r="A1305" s="34" t="s">
        <v>212</v>
      </c>
      <c r="B1305" s="34"/>
      <c r="C1305" s="34"/>
      <c r="D1305" s="12"/>
      <c r="E1305" s="9" t="s">
        <v>38</v>
      </c>
      <c r="F1305" s="11">
        <v>4100000</v>
      </c>
      <c r="G1305" s="9" t="s">
        <v>10</v>
      </c>
      <c r="H1305" s="10">
        <f>H1306</f>
        <v>1150</v>
      </c>
    </row>
    <row r="1306" spans="1:8" ht="30" customHeight="1">
      <c r="A1306" s="34" t="s">
        <v>213</v>
      </c>
      <c r="B1306" s="35"/>
      <c r="C1306" s="35"/>
      <c r="D1306" s="12"/>
      <c r="E1306" s="9" t="s">
        <v>38</v>
      </c>
      <c r="F1306" s="11">
        <v>4100000</v>
      </c>
      <c r="G1306" s="11">
        <v>443</v>
      </c>
      <c r="H1306" s="10">
        <v>1150</v>
      </c>
    </row>
    <row r="1307" spans="1:8" ht="47.25" customHeight="1">
      <c r="A1307" s="64" t="s">
        <v>245</v>
      </c>
      <c r="B1307" s="65"/>
      <c r="C1307" s="66"/>
      <c r="D1307" s="12"/>
      <c r="E1307" s="9" t="s">
        <v>246</v>
      </c>
      <c r="F1307" s="9" t="s">
        <v>97</v>
      </c>
      <c r="G1307" s="9" t="s">
        <v>10</v>
      </c>
      <c r="H1307" s="10">
        <f>H1308+H1310</f>
        <v>3451</v>
      </c>
    </row>
    <row r="1308" spans="1:8" ht="46.5" customHeight="1">
      <c r="A1308" s="64" t="s">
        <v>182</v>
      </c>
      <c r="B1308" s="65"/>
      <c r="C1308" s="66"/>
      <c r="D1308" s="12"/>
      <c r="E1308" s="9" t="s">
        <v>246</v>
      </c>
      <c r="F1308" s="11">
        <v>1020000</v>
      </c>
      <c r="G1308" s="9" t="s">
        <v>10</v>
      </c>
      <c r="H1308" s="10">
        <f>H1309</f>
        <v>1470</v>
      </c>
    </row>
    <row r="1309" spans="1:8" ht="39" customHeight="1">
      <c r="A1309" s="64" t="s">
        <v>184</v>
      </c>
      <c r="B1309" s="65"/>
      <c r="C1309" s="66"/>
      <c r="D1309" s="12"/>
      <c r="E1309" s="9" t="s">
        <v>246</v>
      </c>
      <c r="F1309" s="9" t="s">
        <v>183</v>
      </c>
      <c r="G1309" s="9" t="s">
        <v>185</v>
      </c>
      <c r="H1309" s="10">
        <v>1470</v>
      </c>
    </row>
    <row r="1310" spans="1:8" ht="48" customHeight="1">
      <c r="A1310" s="64" t="s">
        <v>247</v>
      </c>
      <c r="B1310" s="65"/>
      <c r="C1310" s="66"/>
      <c r="D1310" s="12"/>
      <c r="E1310" s="9" t="s">
        <v>246</v>
      </c>
      <c r="F1310" s="9" t="s">
        <v>248</v>
      </c>
      <c r="G1310" s="9" t="s">
        <v>10</v>
      </c>
      <c r="H1310" s="10">
        <f>H1311</f>
        <v>1981</v>
      </c>
    </row>
    <row r="1311" spans="1:8" ht="36" customHeight="1">
      <c r="A1311" s="64" t="s">
        <v>213</v>
      </c>
      <c r="B1311" s="65"/>
      <c r="C1311" s="66"/>
      <c r="D1311" s="12"/>
      <c r="E1311" s="9" t="s">
        <v>246</v>
      </c>
      <c r="F1311" s="9" t="s">
        <v>248</v>
      </c>
      <c r="G1311" s="9" t="s">
        <v>28</v>
      </c>
      <c r="H1311" s="10">
        <v>1981</v>
      </c>
    </row>
    <row r="1312" spans="1:8" ht="12.75">
      <c r="A1312" s="38" t="s">
        <v>29</v>
      </c>
      <c r="B1312" s="39"/>
      <c r="C1312" s="39"/>
      <c r="D1312" s="12"/>
      <c r="E1312" s="9" t="s">
        <v>20</v>
      </c>
      <c r="F1312" s="9" t="s">
        <v>97</v>
      </c>
      <c r="G1312" s="9" t="s">
        <v>10</v>
      </c>
      <c r="H1312" s="10">
        <f>H1313</f>
        <v>704</v>
      </c>
    </row>
    <row r="1313" spans="1:8" ht="56.25" customHeight="1">
      <c r="A1313" s="34" t="s">
        <v>145</v>
      </c>
      <c r="B1313" s="34"/>
      <c r="C1313" s="34"/>
      <c r="D1313" s="12"/>
      <c r="E1313" s="9" t="s">
        <v>21</v>
      </c>
      <c r="F1313" s="9" t="s">
        <v>97</v>
      </c>
      <c r="G1313" s="9" t="s">
        <v>10</v>
      </c>
      <c r="H1313" s="10">
        <f>H1314</f>
        <v>704</v>
      </c>
    </row>
    <row r="1314" spans="1:8" ht="37.5" customHeight="1">
      <c r="A1314" s="34" t="s">
        <v>161</v>
      </c>
      <c r="B1314" s="35"/>
      <c r="C1314" s="35"/>
      <c r="D1314" s="12"/>
      <c r="E1314" s="9" t="s">
        <v>21</v>
      </c>
      <c r="F1314" s="9" t="s">
        <v>162</v>
      </c>
      <c r="G1314" s="9" t="s">
        <v>10</v>
      </c>
      <c r="H1314" s="10">
        <f>H1315</f>
        <v>704</v>
      </c>
    </row>
    <row r="1315" spans="1:8" ht="43.5" customHeight="1">
      <c r="A1315" s="34" t="s">
        <v>373</v>
      </c>
      <c r="B1315" s="35"/>
      <c r="C1315" s="35"/>
      <c r="D1315" s="12"/>
      <c r="E1315" s="9" t="s">
        <v>21</v>
      </c>
      <c r="F1315" s="9" t="s">
        <v>162</v>
      </c>
      <c r="G1315" s="9" t="s">
        <v>372</v>
      </c>
      <c r="H1315" s="10">
        <f>1204-500</f>
        <v>704</v>
      </c>
    </row>
    <row r="1316" spans="1:8" ht="43.5" customHeight="1">
      <c r="A1316" s="28" t="s">
        <v>405</v>
      </c>
      <c r="B1316" s="29"/>
      <c r="C1316" s="30"/>
      <c r="D1316" s="12"/>
      <c r="E1316" s="9" t="s">
        <v>123</v>
      </c>
      <c r="F1316" s="9" t="s">
        <v>97</v>
      </c>
      <c r="G1316" s="9" t="s">
        <v>10</v>
      </c>
      <c r="H1316" s="10">
        <f>H1317+H1320</f>
        <v>24029.6</v>
      </c>
    </row>
    <row r="1317" spans="1:8" ht="12.75">
      <c r="A1317" s="31" t="s">
        <v>407</v>
      </c>
      <c r="B1317" s="32"/>
      <c r="C1317" s="33"/>
      <c r="D1317" s="12"/>
      <c r="E1317" s="9" t="s">
        <v>406</v>
      </c>
      <c r="F1317" s="9" t="s">
        <v>97</v>
      </c>
      <c r="G1317" s="9" t="s">
        <v>10</v>
      </c>
      <c r="H1317" s="10">
        <f>H1318</f>
        <v>15000</v>
      </c>
    </row>
    <row r="1318" spans="1:8" ht="12.75">
      <c r="A1318" s="31" t="s">
        <v>408</v>
      </c>
      <c r="B1318" s="32"/>
      <c r="C1318" s="33"/>
      <c r="D1318" s="12"/>
      <c r="E1318" s="9" t="s">
        <v>406</v>
      </c>
      <c r="F1318" s="9" t="s">
        <v>409</v>
      </c>
      <c r="G1318" s="9" t="s">
        <v>10</v>
      </c>
      <c r="H1318" s="10">
        <f>H1319</f>
        <v>15000</v>
      </c>
    </row>
    <row r="1319" spans="1:8" ht="41.25" customHeight="1">
      <c r="A1319" s="31" t="s">
        <v>113</v>
      </c>
      <c r="B1319" s="32"/>
      <c r="C1319" s="33"/>
      <c r="D1319" s="12"/>
      <c r="E1319" s="9" t="s">
        <v>406</v>
      </c>
      <c r="F1319" s="9" t="s">
        <v>409</v>
      </c>
      <c r="G1319" s="9" t="s">
        <v>116</v>
      </c>
      <c r="H1319" s="10">
        <v>15000</v>
      </c>
    </row>
    <row r="1320" spans="1:8" ht="42.75" customHeight="1">
      <c r="A1320" s="31" t="s">
        <v>410</v>
      </c>
      <c r="B1320" s="32"/>
      <c r="C1320" s="33"/>
      <c r="D1320" s="12"/>
      <c r="E1320" s="9" t="s">
        <v>411</v>
      </c>
      <c r="F1320" s="9" t="s">
        <v>97</v>
      </c>
      <c r="G1320" s="9" t="s">
        <v>10</v>
      </c>
      <c r="H1320" s="10">
        <f>H1321</f>
        <v>9029.6</v>
      </c>
    </row>
    <row r="1321" spans="1:8" ht="41.25" customHeight="1">
      <c r="A1321" s="31" t="s">
        <v>412</v>
      </c>
      <c r="B1321" s="32"/>
      <c r="C1321" s="33"/>
      <c r="D1321" s="12"/>
      <c r="E1321" s="9" t="s">
        <v>411</v>
      </c>
      <c r="F1321" s="9" t="s">
        <v>413</v>
      </c>
      <c r="G1321" s="9" t="s">
        <v>10</v>
      </c>
      <c r="H1321" s="10">
        <f>H1322</f>
        <v>9029.6</v>
      </c>
    </row>
    <row r="1322" spans="1:8" ht="41.25" customHeight="1">
      <c r="A1322" s="31" t="s">
        <v>113</v>
      </c>
      <c r="B1322" s="32"/>
      <c r="C1322" s="33"/>
      <c r="D1322" s="12"/>
      <c r="E1322" s="9" t="s">
        <v>411</v>
      </c>
      <c r="F1322" s="9" t="s">
        <v>413</v>
      </c>
      <c r="G1322" s="9" t="s">
        <v>116</v>
      </c>
      <c r="H1322" s="10">
        <v>9029.6</v>
      </c>
    </row>
    <row r="1323" spans="1:8" ht="12.75">
      <c r="A1323" s="28" t="s">
        <v>511</v>
      </c>
      <c r="B1323" s="29"/>
      <c r="C1323" s="30"/>
      <c r="D1323" s="12"/>
      <c r="E1323" s="9" t="s">
        <v>512</v>
      </c>
      <c r="F1323" s="9" t="s">
        <v>97</v>
      </c>
      <c r="G1323" s="9" t="s">
        <v>10</v>
      </c>
      <c r="H1323" s="10">
        <f>H1324</f>
        <v>5163</v>
      </c>
    </row>
    <row r="1324" spans="1:8" ht="39.75" customHeight="1">
      <c r="A1324" s="31" t="s">
        <v>513</v>
      </c>
      <c r="B1324" s="32"/>
      <c r="C1324" s="33"/>
      <c r="D1324" s="12"/>
      <c r="E1324" s="9" t="s">
        <v>514</v>
      </c>
      <c r="F1324" s="9" t="s">
        <v>97</v>
      </c>
      <c r="G1324" s="9" t="s">
        <v>10</v>
      </c>
      <c r="H1324" s="10">
        <f>H1325</f>
        <v>5163</v>
      </c>
    </row>
    <row r="1325" spans="1:8" ht="37.5" customHeight="1">
      <c r="A1325" s="31" t="s">
        <v>333</v>
      </c>
      <c r="B1325" s="32"/>
      <c r="C1325" s="33"/>
      <c r="D1325" s="12"/>
      <c r="E1325" s="9" t="s">
        <v>514</v>
      </c>
      <c r="F1325" s="9" t="s">
        <v>334</v>
      </c>
      <c r="G1325" s="9" t="s">
        <v>10</v>
      </c>
      <c r="H1325" s="10">
        <f>H1326</f>
        <v>5163</v>
      </c>
    </row>
    <row r="1326" spans="1:8" ht="69.75" customHeight="1">
      <c r="A1326" s="31" t="s">
        <v>515</v>
      </c>
      <c r="B1326" s="32"/>
      <c r="C1326" s="33"/>
      <c r="D1326" s="12"/>
      <c r="E1326" s="9" t="s">
        <v>514</v>
      </c>
      <c r="F1326" s="9" t="s">
        <v>334</v>
      </c>
      <c r="G1326" s="9" t="s">
        <v>516</v>
      </c>
      <c r="H1326" s="10">
        <v>5163</v>
      </c>
    </row>
    <row r="1327" spans="1:8" ht="12.75">
      <c r="A1327" s="70" t="s">
        <v>94</v>
      </c>
      <c r="B1327" s="67"/>
      <c r="C1327" s="68"/>
      <c r="D1327" s="12"/>
      <c r="E1327" s="12"/>
      <c r="F1327" s="12"/>
      <c r="G1327" s="12"/>
      <c r="H1327" s="10">
        <f>H1241+H1252+H1256+H1267+H1283+H1303+H1312+H1316+H1323</f>
        <v>304939</v>
      </c>
    </row>
  </sheetData>
  <mergeCells count="1311">
    <mergeCell ref="A485:C485"/>
    <mergeCell ref="A486:C486"/>
    <mergeCell ref="A487:C487"/>
    <mergeCell ref="A581:C581"/>
    <mergeCell ref="A389:C389"/>
    <mergeCell ref="A390:C390"/>
    <mergeCell ref="A435:C435"/>
    <mergeCell ref="A436:C436"/>
    <mergeCell ref="A335:C335"/>
    <mergeCell ref="A336:C336"/>
    <mergeCell ref="A337:C337"/>
    <mergeCell ref="A388:C388"/>
    <mergeCell ref="A192:C192"/>
    <mergeCell ref="A193:C193"/>
    <mergeCell ref="A288:C288"/>
    <mergeCell ref="A289:C289"/>
    <mergeCell ref="A155:C155"/>
    <mergeCell ref="A156:C156"/>
    <mergeCell ref="A157:C157"/>
    <mergeCell ref="A191:C191"/>
    <mergeCell ref="A69:C69"/>
    <mergeCell ref="A115:C115"/>
    <mergeCell ref="A116:C116"/>
    <mergeCell ref="A117:C117"/>
    <mergeCell ref="A1302:C1302"/>
    <mergeCell ref="A30:C30"/>
    <mergeCell ref="A31:C31"/>
    <mergeCell ref="A126:C126"/>
    <mergeCell ref="A73:C73"/>
    <mergeCell ref="A74:C74"/>
    <mergeCell ref="A754:C754"/>
    <mergeCell ref="A755:C755"/>
    <mergeCell ref="A756:C756"/>
    <mergeCell ref="A672:C672"/>
    <mergeCell ref="A26:C26"/>
    <mergeCell ref="A27:C27"/>
    <mergeCell ref="A28:C28"/>
    <mergeCell ref="A29:C29"/>
    <mergeCell ref="A23:C23"/>
    <mergeCell ref="A24:C24"/>
    <mergeCell ref="A25:C25"/>
    <mergeCell ref="A125:C125"/>
    <mergeCell ref="A124:C124"/>
    <mergeCell ref="A114:C114"/>
    <mergeCell ref="A96:C96"/>
    <mergeCell ref="A98:C98"/>
    <mergeCell ref="A110:C110"/>
    <mergeCell ref="A112:C112"/>
    <mergeCell ref="A121:C121"/>
    <mergeCell ref="A122:C122"/>
    <mergeCell ref="A103:C103"/>
    <mergeCell ref="A107:C107"/>
    <mergeCell ref="A108:C108"/>
    <mergeCell ref="A105:C105"/>
    <mergeCell ref="A106:C106"/>
    <mergeCell ref="A118:C118"/>
    <mergeCell ref="A119:C119"/>
    <mergeCell ref="A80:C80"/>
    <mergeCell ref="A123:C123"/>
    <mergeCell ref="A201:C201"/>
    <mergeCell ref="A202:C202"/>
    <mergeCell ref="A161:C161"/>
    <mergeCell ref="A162:C162"/>
    <mergeCell ref="A163:C163"/>
    <mergeCell ref="A164:C164"/>
    <mergeCell ref="A165:C165"/>
    <mergeCell ref="A166:C166"/>
    <mergeCell ref="A167:C167"/>
    <mergeCell ref="A295:C295"/>
    <mergeCell ref="A296:C296"/>
    <mergeCell ref="A197:C197"/>
    <mergeCell ref="A198:C198"/>
    <mergeCell ref="A199:C199"/>
    <mergeCell ref="A200:C200"/>
    <mergeCell ref="A267:C267"/>
    <mergeCell ref="A264:C264"/>
    <mergeCell ref="A186:C186"/>
    <mergeCell ref="A245:C245"/>
    <mergeCell ref="A287:C287"/>
    <mergeCell ref="A258:C258"/>
    <mergeCell ref="A259:C259"/>
    <mergeCell ref="A268:C268"/>
    <mergeCell ref="A280:C280"/>
    <mergeCell ref="A252:C252"/>
    <mergeCell ref="A253:C253"/>
    <mergeCell ref="A291:C291"/>
    <mergeCell ref="A293:C293"/>
    <mergeCell ref="A265:C265"/>
    <mergeCell ref="A290:C290"/>
    <mergeCell ref="A248:C248"/>
    <mergeCell ref="A249:C249"/>
    <mergeCell ref="A250:C250"/>
    <mergeCell ref="A251:C251"/>
    <mergeCell ref="A345:C345"/>
    <mergeCell ref="A346:C346"/>
    <mergeCell ref="A394:C394"/>
    <mergeCell ref="A395:C395"/>
    <mergeCell ref="A383:C383"/>
    <mergeCell ref="A384:C384"/>
    <mergeCell ref="A391:C391"/>
    <mergeCell ref="A363:C363"/>
    <mergeCell ref="A381:C381"/>
    <mergeCell ref="A376:C376"/>
    <mergeCell ref="A341:C341"/>
    <mergeCell ref="A342:C342"/>
    <mergeCell ref="A343:C343"/>
    <mergeCell ref="A344:C344"/>
    <mergeCell ref="A495:C495"/>
    <mergeCell ref="A496:C496"/>
    <mergeCell ref="A441:C441"/>
    <mergeCell ref="A442:C442"/>
    <mergeCell ref="A443:C443"/>
    <mergeCell ref="A444:C444"/>
    <mergeCell ref="A445:C445"/>
    <mergeCell ref="A446:C446"/>
    <mergeCell ref="A458:C458"/>
    <mergeCell ref="A476:C476"/>
    <mergeCell ref="A535:C535"/>
    <mergeCell ref="A536:C536"/>
    <mergeCell ref="A587:C587"/>
    <mergeCell ref="A588:C588"/>
    <mergeCell ref="A582:C582"/>
    <mergeCell ref="A583:C583"/>
    <mergeCell ref="A531:C531"/>
    <mergeCell ref="A532:C532"/>
    <mergeCell ref="A533:C533"/>
    <mergeCell ref="A534:C534"/>
    <mergeCell ref="A624:C624"/>
    <mergeCell ref="A625:C625"/>
    <mergeCell ref="A610:C610"/>
    <mergeCell ref="A597:C597"/>
    <mergeCell ref="A601:C601"/>
    <mergeCell ref="A614:C614"/>
    <mergeCell ref="A621:C621"/>
    <mergeCell ref="A617:C617"/>
    <mergeCell ref="A619:C619"/>
    <mergeCell ref="A620:C620"/>
    <mergeCell ref="A599:C599"/>
    <mergeCell ref="A605:C605"/>
    <mergeCell ref="A600:C600"/>
    <mergeCell ref="A602:C602"/>
    <mergeCell ref="A603:C603"/>
    <mergeCell ref="A604:C604"/>
    <mergeCell ref="A712:C712"/>
    <mergeCell ref="A606:C606"/>
    <mergeCell ref="A607:C607"/>
    <mergeCell ref="A608:C608"/>
    <mergeCell ref="A609:C609"/>
    <mergeCell ref="A645:C645"/>
    <mergeCell ref="A690:C690"/>
    <mergeCell ref="A689:C689"/>
    <mergeCell ref="A670:C670"/>
    <mergeCell ref="A618:C618"/>
    <mergeCell ref="A671:C671"/>
    <mergeCell ref="A626:C626"/>
    <mergeCell ref="A639:C639"/>
    <mergeCell ref="A640:C640"/>
    <mergeCell ref="A641:C641"/>
    <mergeCell ref="A630:C630"/>
    <mergeCell ref="A637:C637"/>
    <mergeCell ref="A638:C638"/>
    <mergeCell ref="A632:C632"/>
    <mergeCell ref="A629:C629"/>
    <mergeCell ref="A708:C708"/>
    <mergeCell ref="A725:C725"/>
    <mergeCell ref="A662:C662"/>
    <mergeCell ref="A663:C663"/>
    <mergeCell ref="A664:C664"/>
    <mergeCell ref="A703:C703"/>
    <mergeCell ref="A704:C704"/>
    <mergeCell ref="A718:C718"/>
    <mergeCell ref="A717:C717"/>
    <mergeCell ref="A714:C714"/>
    <mergeCell ref="A1143:C1143"/>
    <mergeCell ref="A1144:C1144"/>
    <mergeCell ref="A1181:C1181"/>
    <mergeCell ref="A1173:C1173"/>
    <mergeCell ref="A1178:C1178"/>
    <mergeCell ref="A1166:C1166"/>
    <mergeCell ref="A1171:C1171"/>
    <mergeCell ref="A1172:C1172"/>
    <mergeCell ref="A1145:C1145"/>
    <mergeCell ref="A1146:C1146"/>
    <mergeCell ref="A1298:C1298"/>
    <mergeCell ref="A1288:C1288"/>
    <mergeCell ref="A1289:C1289"/>
    <mergeCell ref="A1290:C1290"/>
    <mergeCell ref="A1291:C1291"/>
    <mergeCell ref="A1292:C1292"/>
    <mergeCell ref="A1296:C1296"/>
    <mergeCell ref="A1297:C1297"/>
    <mergeCell ref="A1295:C1295"/>
    <mergeCell ref="A1294:C1294"/>
    <mergeCell ref="A1147:C1147"/>
    <mergeCell ref="A1148:C1148"/>
    <mergeCell ref="A1162:C1162"/>
    <mergeCell ref="A1163:C1163"/>
    <mergeCell ref="A1149:C1149"/>
    <mergeCell ref="A1150:C1150"/>
    <mergeCell ref="A1157:C1157"/>
    <mergeCell ref="A1158:C1158"/>
    <mergeCell ref="A1159:C1159"/>
    <mergeCell ref="A1278:C1278"/>
    <mergeCell ref="A1279:C1279"/>
    <mergeCell ref="A1280:C1280"/>
    <mergeCell ref="A1282:C1282"/>
    <mergeCell ref="A1281:C1281"/>
    <mergeCell ref="A1276:C1276"/>
    <mergeCell ref="A1277:C1277"/>
    <mergeCell ref="A1275:C1275"/>
    <mergeCell ref="A1273:C1273"/>
    <mergeCell ref="A1274:C1274"/>
    <mergeCell ref="A1179:C1179"/>
    <mergeCell ref="A1180:C1180"/>
    <mergeCell ref="A1174:C1174"/>
    <mergeCell ref="A1151:C1151"/>
    <mergeCell ref="A1155:C1155"/>
    <mergeCell ref="A1156:C1156"/>
    <mergeCell ref="A1177:C1177"/>
    <mergeCell ref="A1152:C1152"/>
    <mergeCell ref="A1164:C1164"/>
    <mergeCell ref="A1165:C1165"/>
    <mergeCell ref="A1100:C1100"/>
    <mergeCell ref="A1078:C1078"/>
    <mergeCell ref="A1084:C1084"/>
    <mergeCell ref="A1272:C1272"/>
    <mergeCell ref="A1271:C1271"/>
    <mergeCell ref="A1116:C1116"/>
    <mergeCell ref="A1118:C1118"/>
    <mergeCell ref="A1113:C1113"/>
    <mergeCell ref="A1114:C1114"/>
    <mergeCell ref="A1115:C1115"/>
    <mergeCell ref="A1053:C1053"/>
    <mergeCell ref="A1107:C1107"/>
    <mergeCell ref="A1090:C1090"/>
    <mergeCell ref="A1106:C1106"/>
    <mergeCell ref="A1101:C1101"/>
    <mergeCell ref="A1098:C1098"/>
    <mergeCell ref="A1096:C1096"/>
    <mergeCell ref="A1093:C1093"/>
    <mergeCell ref="A1091:C1091"/>
    <mergeCell ref="A1099:C1099"/>
    <mergeCell ref="A1032:C1032"/>
    <mergeCell ref="A1033:C1033"/>
    <mergeCell ref="A1052:C1052"/>
    <mergeCell ref="A1036:C1036"/>
    <mergeCell ref="A1037:C1037"/>
    <mergeCell ref="A1047:C1047"/>
    <mergeCell ref="A1046:C1046"/>
    <mergeCell ref="A1040:C1040"/>
    <mergeCell ref="A1041:C1041"/>
    <mergeCell ref="A1077:C1077"/>
    <mergeCell ref="A1067:C1067"/>
    <mergeCell ref="A1058:C1058"/>
    <mergeCell ref="A1062:C1062"/>
    <mergeCell ref="A1074:C1074"/>
    <mergeCell ref="A1059:C1059"/>
    <mergeCell ref="A1060:C1060"/>
    <mergeCell ref="A1069:C1069"/>
    <mergeCell ref="A1070:C1070"/>
    <mergeCell ref="A1072:C1072"/>
    <mergeCell ref="A1055:C1055"/>
    <mergeCell ref="A1056:C1056"/>
    <mergeCell ref="A1117:C1117"/>
    <mergeCell ref="A1092:C1092"/>
    <mergeCell ref="A1124:C1124"/>
    <mergeCell ref="A1125:C1125"/>
    <mergeCell ref="A1109:C1109"/>
    <mergeCell ref="A1110:C1110"/>
    <mergeCell ref="A1111:C1111"/>
    <mergeCell ref="A1112:C1112"/>
    <mergeCell ref="A1120:C1120"/>
    <mergeCell ref="A1121:C1121"/>
    <mergeCell ref="A415:C415"/>
    <mergeCell ref="A1126:C1126"/>
    <mergeCell ref="A1129:C1129"/>
    <mergeCell ref="A633:C633"/>
    <mergeCell ref="A631:C631"/>
    <mergeCell ref="A652:C652"/>
    <mergeCell ref="A634:C634"/>
    <mergeCell ref="A649:C649"/>
    <mergeCell ref="A650:C650"/>
    <mergeCell ref="A651:C651"/>
    <mergeCell ref="A407:C407"/>
    <mergeCell ref="A408:C408"/>
    <mergeCell ref="A410:C410"/>
    <mergeCell ref="A411:C411"/>
    <mergeCell ref="A409:C409"/>
    <mergeCell ref="A402:C402"/>
    <mergeCell ref="A398:C398"/>
    <mergeCell ref="A399:C399"/>
    <mergeCell ref="A397:C397"/>
    <mergeCell ref="A400:C400"/>
    <mergeCell ref="A392:C392"/>
    <mergeCell ref="A396:C396"/>
    <mergeCell ref="A401:C401"/>
    <mergeCell ref="A367:C367"/>
    <mergeCell ref="A379:C379"/>
    <mergeCell ref="A366:C366"/>
    <mergeCell ref="A190:C190"/>
    <mergeCell ref="A270:C270"/>
    <mergeCell ref="A272:C272"/>
    <mergeCell ref="A273:C273"/>
    <mergeCell ref="A274:C274"/>
    <mergeCell ref="A321:C321"/>
    <mergeCell ref="A308:C308"/>
    <mergeCell ref="A176:C176"/>
    <mergeCell ref="A177:C177"/>
    <mergeCell ref="A178:C178"/>
    <mergeCell ref="A187:C187"/>
    <mergeCell ref="A188:C188"/>
    <mergeCell ref="A189:C189"/>
    <mergeCell ref="A185:C185"/>
    <mergeCell ref="A179:C179"/>
    <mergeCell ref="A180:C180"/>
    <mergeCell ref="A181:C181"/>
    <mergeCell ref="A182:C182"/>
    <mergeCell ref="A17:C17"/>
    <mergeCell ref="A18:C18"/>
    <mergeCell ref="A19:C19"/>
    <mergeCell ref="A38:C38"/>
    <mergeCell ref="A32:C32"/>
    <mergeCell ref="A20:C20"/>
    <mergeCell ref="A34:C34"/>
    <mergeCell ref="A21:C21"/>
    <mergeCell ref="A22:C22"/>
    <mergeCell ref="A33:C33"/>
    <mergeCell ref="A945:C945"/>
    <mergeCell ref="A934:C934"/>
    <mergeCell ref="A932:C932"/>
    <mergeCell ref="A935:C935"/>
    <mergeCell ref="A939:C939"/>
    <mergeCell ref="A931:C931"/>
    <mergeCell ref="A929:C929"/>
    <mergeCell ref="A926:C926"/>
    <mergeCell ref="A944:C944"/>
    <mergeCell ref="A982:C982"/>
    <mergeCell ref="A963:C963"/>
    <mergeCell ref="A954:C954"/>
    <mergeCell ref="A948:C948"/>
    <mergeCell ref="A951:C951"/>
    <mergeCell ref="A952:C952"/>
    <mergeCell ref="A974:C974"/>
    <mergeCell ref="A976:C976"/>
    <mergeCell ref="A967:C967"/>
    <mergeCell ref="A969:C969"/>
    <mergeCell ref="A911:C911"/>
    <mergeCell ref="A912:C912"/>
    <mergeCell ref="A961:C961"/>
    <mergeCell ref="A942:C942"/>
    <mergeCell ref="A914:C914"/>
    <mergeCell ref="A946:C946"/>
    <mergeCell ref="A913:C913"/>
    <mergeCell ref="A918:C918"/>
    <mergeCell ref="A936:C936"/>
    <mergeCell ref="A947:C947"/>
    <mergeCell ref="A988:C988"/>
    <mergeCell ref="A989:C989"/>
    <mergeCell ref="A985:C985"/>
    <mergeCell ref="A1004:C1004"/>
    <mergeCell ref="A995:C995"/>
    <mergeCell ref="A1001:C1001"/>
    <mergeCell ref="A1002:C1002"/>
    <mergeCell ref="A996:C996"/>
    <mergeCell ref="A997:C997"/>
    <mergeCell ref="A1000:C1000"/>
    <mergeCell ref="A1082:C1082"/>
    <mergeCell ref="A1083:C1083"/>
    <mergeCell ref="A1081:C1081"/>
    <mergeCell ref="A994:C994"/>
    <mergeCell ref="A1011:C1011"/>
    <mergeCell ref="A1005:C1005"/>
    <mergeCell ref="A998:C998"/>
    <mergeCell ref="A999:C999"/>
    <mergeCell ref="A1054:C1054"/>
    <mergeCell ref="A1075:C1075"/>
    <mergeCell ref="A1086:C1086"/>
    <mergeCell ref="A1089:C1089"/>
    <mergeCell ref="A1095:C1095"/>
    <mergeCell ref="A1094:C1094"/>
    <mergeCell ref="A1085:C1085"/>
    <mergeCell ref="A1003:C1003"/>
    <mergeCell ref="A1017:C1017"/>
    <mergeCell ref="A1018:C1018"/>
    <mergeCell ref="A1020:C1020"/>
    <mergeCell ref="A1019:C1019"/>
    <mergeCell ref="A1012:C1012"/>
    <mergeCell ref="A1013:C1013"/>
    <mergeCell ref="A1057:C1057"/>
    <mergeCell ref="A1080:C1080"/>
    <mergeCell ref="A1050:C1050"/>
    <mergeCell ref="A1051:C1051"/>
    <mergeCell ref="A959:C959"/>
    <mergeCell ref="A972:C972"/>
    <mergeCell ref="A960:C960"/>
    <mergeCell ref="A968:C968"/>
    <mergeCell ref="A970:C970"/>
    <mergeCell ref="A971:C971"/>
    <mergeCell ref="A964:C964"/>
    <mergeCell ref="A975:C975"/>
    <mergeCell ref="A1142:C1142"/>
    <mergeCell ref="A1097:C1097"/>
    <mergeCell ref="A1102:C1102"/>
    <mergeCell ref="A1104:C1104"/>
    <mergeCell ref="A1108:C1108"/>
    <mergeCell ref="A1103:C1103"/>
    <mergeCell ref="A1105:C1105"/>
    <mergeCell ref="A1138:C1138"/>
    <mergeCell ref="A1119:C1119"/>
    <mergeCell ref="A1133:C1133"/>
    <mergeCell ref="A1022:C1022"/>
    <mergeCell ref="A986:C986"/>
    <mergeCell ref="A981:C981"/>
    <mergeCell ref="A984:C984"/>
    <mergeCell ref="A1021:C1021"/>
    <mergeCell ref="A990:C990"/>
    <mergeCell ref="A991:C991"/>
    <mergeCell ref="A993:C993"/>
    <mergeCell ref="A992:C992"/>
    <mergeCell ref="A983:C983"/>
    <mergeCell ref="A368:C368"/>
    <mergeCell ref="A448:C448"/>
    <mergeCell ref="A414:C414"/>
    <mergeCell ref="A440:C440"/>
    <mergeCell ref="A438:C438"/>
    <mergeCell ref="A439:C439"/>
    <mergeCell ref="A405:C405"/>
    <mergeCell ref="A406:C406"/>
    <mergeCell ref="A404:C404"/>
    <mergeCell ref="A393:C393"/>
    <mergeCell ref="A154:C154"/>
    <mergeCell ref="A158:C158"/>
    <mergeCell ref="A172:C172"/>
    <mergeCell ref="A174:C174"/>
    <mergeCell ref="A171:C171"/>
    <mergeCell ref="A173:C173"/>
    <mergeCell ref="A159:C159"/>
    <mergeCell ref="A168:C168"/>
    <mergeCell ref="A169:C169"/>
    <mergeCell ref="A170:C170"/>
    <mergeCell ref="A382:C382"/>
    <mergeCell ref="A373:C373"/>
    <mergeCell ref="A377:C377"/>
    <mergeCell ref="A365:C365"/>
    <mergeCell ref="A374:C374"/>
    <mergeCell ref="A375:C375"/>
    <mergeCell ref="A380:C380"/>
    <mergeCell ref="A378:C378"/>
    <mergeCell ref="A369:C369"/>
    <mergeCell ref="A370:C370"/>
    <mergeCell ref="A1232:C1232"/>
    <mergeCell ref="A1233:C1233"/>
    <mergeCell ref="A1234:C1234"/>
    <mergeCell ref="A1197:C1197"/>
    <mergeCell ref="A1208:C1208"/>
    <mergeCell ref="A1211:C1211"/>
    <mergeCell ref="A1212:C1212"/>
    <mergeCell ref="A1213:C1213"/>
    <mergeCell ref="A1214:C1214"/>
    <mergeCell ref="A1215:C1215"/>
    <mergeCell ref="A1176:C1176"/>
    <mergeCell ref="A1169:C1169"/>
    <mergeCell ref="A1170:C1170"/>
    <mergeCell ref="A1175:C1175"/>
    <mergeCell ref="A1267:C1267"/>
    <mergeCell ref="A1266:C1266"/>
    <mergeCell ref="A1268:C1268"/>
    <mergeCell ref="A1190:C1190"/>
    <mergeCell ref="A1191:C1191"/>
    <mergeCell ref="A1194:C1194"/>
    <mergeCell ref="A1247:C1247"/>
    <mergeCell ref="A1248:C1248"/>
    <mergeCell ref="A1230:C1230"/>
    <mergeCell ref="A1231:C1231"/>
    <mergeCell ref="A1167:C1167"/>
    <mergeCell ref="A1168:C1168"/>
    <mergeCell ref="A1263:C1263"/>
    <mergeCell ref="A1264:C1264"/>
    <mergeCell ref="A1262:C1262"/>
    <mergeCell ref="A1183:C1183"/>
    <mergeCell ref="A1253:C1253"/>
    <mergeCell ref="A1240:C1240"/>
    <mergeCell ref="A1251:C1251"/>
    <mergeCell ref="A1182:C1182"/>
    <mergeCell ref="A897:C897"/>
    <mergeCell ref="A909:C909"/>
    <mergeCell ref="A957:C957"/>
    <mergeCell ref="A949:C949"/>
    <mergeCell ref="A950:C950"/>
    <mergeCell ref="A955:C955"/>
    <mergeCell ref="A956:C956"/>
    <mergeCell ref="A908:C908"/>
    <mergeCell ref="A915:C915"/>
    <mergeCell ref="A910:C910"/>
    <mergeCell ref="A902:C902"/>
    <mergeCell ref="A907:C907"/>
    <mergeCell ref="A906:C906"/>
    <mergeCell ref="A905:C905"/>
    <mergeCell ref="A904:C904"/>
    <mergeCell ref="A894:C894"/>
    <mergeCell ref="A1160:C1160"/>
    <mergeCell ref="A1161:C1161"/>
    <mergeCell ref="A943:C943"/>
    <mergeCell ref="A1006:C1006"/>
    <mergeCell ref="A1008:C1008"/>
    <mergeCell ref="A1009:C1009"/>
    <mergeCell ref="A1007:C1007"/>
    <mergeCell ref="A1010:C1010"/>
    <mergeCell ref="A896:C896"/>
    <mergeCell ref="A901:C901"/>
    <mergeCell ref="A887:C887"/>
    <mergeCell ref="A888:C888"/>
    <mergeCell ref="A891:C891"/>
    <mergeCell ref="A898:C898"/>
    <mergeCell ref="A899:C899"/>
    <mergeCell ref="A900:C900"/>
    <mergeCell ref="A895:C895"/>
    <mergeCell ref="A892:C892"/>
    <mergeCell ref="A893:C893"/>
    <mergeCell ref="A890:C890"/>
    <mergeCell ref="A885:C885"/>
    <mergeCell ref="A889:C889"/>
    <mergeCell ref="A886:C886"/>
    <mergeCell ref="A880:C880"/>
    <mergeCell ref="A881:C881"/>
    <mergeCell ref="A883:C883"/>
    <mergeCell ref="A884:C884"/>
    <mergeCell ref="A882:C882"/>
    <mergeCell ref="A876:C876"/>
    <mergeCell ref="A877:C877"/>
    <mergeCell ref="A878:C878"/>
    <mergeCell ref="A879:C879"/>
    <mergeCell ref="A871:C871"/>
    <mergeCell ref="A866:C866"/>
    <mergeCell ref="A867:C867"/>
    <mergeCell ref="A868:C868"/>
    <mergeCell ref="A849:C849"/>
    <mergeCell ref="A655:C655"/>
    <mergeCell ref="A657:C657"/>
    <mergeCell ref="A847:C847"/>
    <mergeCell ref="A845:C845"/>
    <mergeCell ref="A743:C743"/>
    <mergeCell ref="A740:C740"/>
    <mergeCell ref="A741:C741"/>
    <mergeCell ref="A742:C742"/>
    <mergeCell ref="A828:C828"/>
    <mergeCell ref="A846:C846"/>
    <mergeCell ref="A839:C839"/>
    <mergeCell ref="A838:C838"/>
    <mergeCell ref="A862:C862"/>
    <mergeCell ref="A850:C850"/>
    <mergeCell ref="A851:C851"/>
    <mergeCell ref="A854:C854"/>
    <mergeCell ref="A858:C858"/>
    <mergeCell ref="A859:C859"/>
    <mergeCell ref="A855:C855"/>
    <mergeCell ref="A783:C783"/>
    <mergeCell ref="A788:C788"/>
    <mergeCell ref="A789:C789"/>
    <mergeCell ref="A790:C790"/>
    <mergeCell ref="A793:C793"/>
    <mergeCell ref="A786:C786"/>
    <mergeCell ref="A784:C784"/>
    <mergeCell ref="A787:C787"/>
    <mergeCell ref="A785:C785"/>
    <mergeCell ref="A792:C792"/>
    <mergeCell ref="A791:C791"/>
    <mergeCell ref="A277:C277"/>
    <mergeCell ref="A684:C684"/>
    <mergeCell ref="A669:C669"/>
    <mergeCell ref="A707:C707"/>
    <mergeCell ref="A403:C403"/>
    <mergeCell ref="A457:C457"/>
    <mergeCell ref="A680:C680"/>
    <mergeCell ref="A576:C576"/>
    <mergeCell ref="A575:C575"/>
    <mergeCell ref="A585:C585"/>
    <mergeCell ref="A285:C285"/>
    <mergeCell ref="A316:C316"/>
    <mergeCell ref="A292:C292"/>
    <mergeCell ref="A306:C306"/>
    <mergeCell ref="A302:C302"/>
    <mergeCell ref="A299:C299"/>
    <mergeCell ref="A298:C298"/>
    <mergeCell ref="A297:C297"/>
    <mergeCell ref="A294:C294"/>
    <mergeCell ref="A281:C281"/>
    <mergeCell ref="A275:C275"/>
    <mergeCell ref="A195:C195"/>
    <mergeCell ref="A196:C196"/>
    <mergeCell ref="A222:C222"/>
    <mergeCell ref="A221:C221"/>
    <mergeCell ref="A203:C203"/>
    <mergeCell ref="A204:C204"/>
    <mergeCell ref="A205:C205"/>
    <mergeCell ref="A271:C271"/>
    <mergeCell ref="A206:C206"/>
    <mergeCell ref="A213:C213"/>
    <mergeCell ref="A214:C214"/>
    <mergeCell ref="A223:C223"/>
    <mergeCell ref="A210:C210"/>
    <mergeCell ref="A224:C224"/>
    <mergeCell ref="A225:C225"/>
    <mergeCell ref="A233:C233"/>
    <mergeCell ref="A229:C229"/>
    <mergeCell ref="A230:C230"/>
    <mergeCell ref="A231:C231"/>
    <mergeCell ref="A226:C226"/>
    <mergeCell ref="A228:C228"/>
    <mergeCell ref="A628:C628"/>
    <mergeCell ref="A238:C238"/>
    <mergeCell ref="A322:C322"/>
    <mergeCell ref="A247:C247"/>
    <mergeCell ref="A255:C255"/>
    <mergeCell ref="A266:C266"/>
    <mergeCell ref="A307:C307"/>
    <mergeCell ref="A284:C284"/>
    <mergeCell ref="A422:C422"/>
    <mergeCell ref="A449:C449"/>
    <mergeCell ref="A194:C194"/>
    <mergeCell ref="A676:C676"/>
    <mergeCell ref="A675:C675"/>
    <mergeCell ref="A666:C666"/>
    <mergeCell ref="A667:C667"/>
    <mergeCell ref="A668:C668"/>
    <mergeCell ref="A674:C674"/>
    <mergeCell ref="A642:C642"/>
    <mergeCell ref="A580:C580"/>
    <mergeCell ref="A477:C477"/>
    <mergeCell ref="A454:C454"/>
    <mergeCell ref="A455:C455"/>
    <mergeCell ref="A453:C453"/>
    <mergeCell ref="A433:C433"/>
    <mergeCell ref="A447:C447"/>
    <mergeCell ref="A434:C434"/>
    <mergeCell ref="A450:C450"/>
    <mergeCell ref="A437:C437"/>
    <mergeCell ref="A328:C328"/>
    <mergeCell ref="A364:C364"/>
    <mergeCell ref="A432:C432"/>
    <mergeCell ref="A427:C427"/>
    <mergeCell ref="A428:C428"/>
    <mergeCell ref="A429:C429"/>
    <mergeCell ref="A430:C430"/>
    <mergeCell ref="A431:C431"/>
    <mergeCell ref="A425:C425"/>
    <mergeCell ref="A421:C421"/>
    <mergeCell ref="A359:C359"/>
    <mergeCell ref="A309:C309"/>
    <mergeCell ref="A282:C282"/>
    <mergeCell ref="A312:C312"/>
    <mergeCell ref="A304:C304"/>
    <mergeCell ref="A348:C348"/>
    <mergeCell ref="A320:C320"/>
    <mergeCell ref="A324:C324"/>
    <mergeCell ref="A323:C323"/>
    <mergeCell ref="A347:C347"/>
    <mergeCell ref="A234:C234"/>
    <mergeCell ref="A235:C235"/>
    <mergeCell ref="A236:C236"/>
    <mergeCell ref="A237:C237"/>
    <mergeCell ref="A137:C137"/>
    <mergeCell ref="A144:C144"/>
    <mergeCell ref="A145:C145"/>
    <mergeCell ref="A143:C143"/>
    <mergeCell ref="A138:C138"/>
    <mergeCell ref="A72:C72"/>
    <mergeCell ref="A71:C71"/>
    <mergeCell ref="A61:C61"/>
    <mergeCell ref="A79:C79"/>
    <mergeCell ref="A75:C75"/>
    <mergeCell ref="A76:C76"/>
    <mergeCell ref="A77:C77"/>
    <mergeCell ref="A78:C78"/>
    <mergeCell ref="A67:C67"/>
    <mergeCell ref="A68:C68"/>
    <mergeCell ref="A81:C81"/>
    <mergeCell ref="A92:C92"/>
    <mergeCell ref="A88:C88"/>
    <mergeCell ref="A89:C89"/>
    <mergeCell ref="A90:C90"/>
    <mergeCell ref="A91:C91"/>
    <mergeCell ref="A87:C87"/>
    <mergeCell ref="A82:C82"/>
    <mergeCell ref="A83:C83"/>
    <mergeCell ref="A84:C84"/>
    <mergeCell ref="A47:C47"/>
    <mergeCell ref="A66:C66"/>
    <mergeCell ref="A70:C70"/>
    <mergeCell ref="A62:C62"/>
    <mergeCell ref="A63:C63"/>
    <mergeCell ref="A64:C64"/>
    <mergeCell ref="A65:C65"/>
    <mergeCell ref="A52:C52"/>
    <mergeCell ref="A56:C56"/>
    <mergeCell ref="A57:C57"/>
    <mergeCell ref="A540:C540"/>
    <mergeCell ref="A500:C500"/>
    <mergeCell ref="A498:C498"/>
    <mergeCell ref="A503:C503"/>
    <mergeCell ref="A518:C518"/>
    <mergeCell ref="A519:C519"/>
    <mergeCell ref="A524:C524"/>
    <mergeCell ref="A513:C513"/>
    <mergeCell ref="A520:C520"/>
    <mergeCell ref="A539:C539"/>
    <mergeCell ref="A488:C488"/>
    <mergeCell ref="A502:C502"/>
    <mergeCell ref="A497:C497"/>
    <mergeCell ref="A491:C491"/>
    <mergeCell ref="A492:C492"/>
    <mergeCell ref="A493:C493"/>
    <mergeCell ref="A494:C494"/>
    <mergeCell ref="A499:C499"/>
    <mergeCell ref="A489:C489"/>
    <mergeCell ref="A501:C501"/>
    <mergeCell ref="A283:C283"/>
    <mergeCell ref="A303:C303"/>
    <mergeCell ref="A326:C326"/>
    <mergeCell ref="A325:C325"/>
    <mergeCell ref="A313:C313"/>
    <mergeCell ref="A301:C301"/>
    <mergeCell ref="A286:C286"/>
    <mergeCell ref="A317:C317"/>
    <mergeCell ref="A318:C318"/>
    <mergeCell ref="A319:C319"/>
    <mergeCell ref="A424:C424"/>
    <mergeCell ref="A412:C412"/>
    <mergeCell ref="A310:C310"/>
    <mergeCell ref="A311:C311"/>
    <mergeCell ref="A353:C353"/>
    <mergeCell ref="A331:C331"/>
    <mergeCell ref="A362:C362"/>
    <mergeCell ref="A355:C355"/>
    <mergeCell ref="A356:C356"/>
    <mergeCell ref="A333:C333"/>
    <mergeCell ref="A916:C916"/>
    <mergeCell ref="A300:C300"/>
    <mergeCell ref="A329:C329"/>
    <mergeCell ref="A241:C241"/>
    <mergeCell ref="A242:C242"/>
    <mergeCell ref="A243:C243"/>
    <mergeCell ref="A262:C262"/>
    <mergeCell ref="A246:C246"/>
    <mergeCell ref="A244:C244"/>
    <mergeCell ref="A260:C260"/>
    <mergeCell ref="A938:C938"/>
    <mergeCell ref="A919:C919"/>
    <mergeCell ref="A920:C920"/>
    <mergeCell ref="A921:C921"/>
    <mergeCell ref="A930:C930"/>
    <mergeCell ref="A927:C927"/>
    <mergeCell ref="A928:C928"/>
    <mergeCell ref="A933:C933"/>
    <mergeCell ref="A922:C922"/>
    <mergeCell ref="A923:C923"/>
    <mergeCell ref="A557:C557"/>
    <mergeCell ref="A555:C555"/>
    <mergeCell ref="A552:C552"/>
    <mergeCell ref="A546:C546"/>
    <mergeCell ref="A541:C541"/>
    <mergeCell ref="A550:C550"/>
    <mergeCell ref="A548:C548"/>
    <mergeCell ref="A549:C549"/>
    <mergeCell ref="A545:C545"/>
    <mergeCell ref="A526:C526"/>
    <mergeCell ref="A611:C611"/>
    <mergeCell ref="A553:C553"/>
    <mergeCell ref="A554:C554"/>
    <mergeCell ref="A577:C577"/>
    <mergeCell ref="A538:C538"/>
    <mergeCell ref="A543:C543"/>
    <mergeCell ref="A544:C544"/>
    <mergeCell ref="A542:C542"/>
    <mergeCell ref="A559:C559"/>
    <mergeCell ref="A721:C721"/>
    <mergeCell ref="A720:C720"/>
    <mergeCell ref="A713:C713"/>
    <mergeCell ref="A566:C566"/>
    <mergeCell ref="A584:C584"/>
    <mergeCell ref="A616:C616"/>
    <mergeCell ref="A661:C661"/>
    <mergeCell ref="A648:C648"/>
    <mergeCell ref="A613:C613"/>
    <mergeCell ref="A636:C636"/>
    <mergeCell ref="A729:C729"/>
    <mergeCell ref="A728:C728"/>
    <mergeCell ref="A726:C726"/>
    <mergeCell ref="A722:C722"/>
    <mergeCell ref="A723:C723"/>
    <mergeCell ref="A698:C698"/>
    <mergeCell ref="A697:C697"/>
    <mergeCell ref="A696:C696"/>
    <mergeCell ref="A695:C695"/>
    <mergeCell ref="A685:C685"/>
    <mergeCell ref="A694:C694"/>
    <mergeCell ref="A693:C693"/>
    <mergeCell ref="A692:C692"/>
    <mergeCell ref="A691:C691"/>
    <mergeCell ref="A687:C687"/>
    <mergeCell ref="A688:C688"/>
    <mergeCell ref="A686:C686"/>
    <mergeCell ref="A771:C771"/>
    <mergeCell ref="A848:C848"/>
    <mergeCell ref="A795:C795"/>
    <mergeCell ref="A774:C774"/>
    <mergeCell ref="A794:C794"/>
    <mergeCell ref="A780:C780"/>
    <mergeCell ref="A779:C779"/>
    <mergeCell ref="A796:C796"/>
    <mergeCell ref="A781:C781"/>
    <mergeCell ref="A782:C782"/>
    <mergeCell ref="A767:C767"/>
    <mergeCell ref="A768:C768"/>
    <mergeCell ref="A730:C730"/>
    <mergeCell ref="A731:C731"/>
    <mergeCell ref="A764:C764"/>
    <mergeCell ref="A750:C750"/>
    <mergeCell ref="A751:C751"/>
    <mergeCell ref="A748:C748"/>
    <mergeCell ref="A749:C749"/>
    <mergeCell ref="A752:C752"/>
    <mergeCell ref="A925:C925"/>
    <mergeCell ref="A924:C924"/>
    <mergeCell ref="A705:C705"/>
    <mergeCell ref="A762:C762"/>
    <mergeCell ref="A761:C761"/>
    <mergeCell ref="A734:C734"/>
    <mergeCell ref="A710:C710"/>
    <mergeCell ref="A716:C716"/>
    <mergeCell ref="A735:C735"/>
    <mergeCell ref="A736:C736"/>
    <mergeCell ref="A1327:C1327"/>
    <mergeCell ref="A1235:C1235"/>
    <mergeCell ref="A1305:C1305"/>
    <mergeCell ref="A1241:C1241"/>
    <mergeCell ref="A1249:C1249"/>
    <mergeCell ref="A1258:C1258"/>
    <mergeCell ref="A1283:C1283"/>
    <mergeCell ref="A1254:C1254"/>
    <mergeCell ref="A1265:C1265"/>
    <mergeCell ref="A1270:C1270"/>
    <mergeCell ref="A1255:C1255"/>
    <mergeCell ref="A1269:C1269"/>
    <mergeCell ref="A45:C45"/>
    <mergeCell ref="A43:C43"/>
    <mergeCell ref="A917:C917"/>
    <mergeCell ref="A679:C679"/>
    <mergeCell ref="A677:C677"/>
    <mergeCell ref="A678:C678"/>
    <mergeCell ref="A682:C682"/>
    <mergeCell ref="A769:C769"/>
    <mergeCell ref="A350:C350"/>
    <mergeCell ref="A39:C39"/>
    <mergeCell ref="A35:C35"/>
    <mergeCell ref="A36:C36"/>
    <mergeCell ref="A44:C44"/>
    <mergeCell ref="A42:C42"/>
    <mergeCell ref="A41:C41"/>
    <mergeCell ref="A37:C37"/>
    <mergeCell ref="A330:C330"/>
    <mergeCell ref="A276:C276"/>
    <mergeCell ref="A709:C709"/>
    <mergeCell ref="B12:H12"/>
    <mergeCell ref="A456:C456"/>
    <mergeCell ref="A464:C464"/>
    <mergeCell ref="A314:C314"/>
    <mergeCell ref="A339:C339"/>
    <mergeCell ref="A315:C315"/>
    <mergeCell ref="A334:C334"/>
    <mergeCell ref="A40:C40"/>
    <mergeCell ref="A46:C46"/>
    <mergeCell ref="A537:C537"/>
    <mergeCell ref="A733:C733"/>
    <mergeCell ref="A737:C737"/>
    <mergeCell ref="A700:C700"/>
    <mergeCell ref="A702:C702"/>
    <mergeCell ref="A711:C711"/>
    <mergeCell ref="A715:C715"/>
    <mergeCell ref="A724:C724"/>
    <mergeCell ref="A706:C706"/>
    <mergeCell ref="A732:C732"/>
    <mergeCell ref="A349:C349"/>
    <mergeCell ref="A561:C561"/>
    <mergeCell ref="A556:C556"/>
    <mergeCell ref="A474:C474"/>
    <mergeCell ref="A515:C515"/>
    <mergeCell ref="A522:C522"/>
    <mergeCell ref="A528:C528"/>
    <mergeCell ref="A478:C478"/>
    <mergeCell ref="A551:C551"/>
    <mergeCell ref="A529:C529"/>
    <mergeCell ref="A352:C352"/>
    <mergeCell ref="A351:C351"/>
    <mergeCell ref="A354:C354"/>
    <mergeCell ref="A357:C357"/>
    <mergeCell ref="A1284:C1284"/>
    <mergeCell ref="A1261:C1261"/>
    <mergeCell ref="A747:C747"/>
    <mergeCell ref="A1257:C1257"/>
    <mergeCell ref="A1260:C1260"/>
    <mergeCell ref="A1259:C1259"/>
    <mergeCell ref="A1256:C1256"/>
    <mergeCell ref="A1245:C1245"/>
    <mergeCell ref="A1246:C1246"/>
    <mergeCell ref="A937:C937"/>
    <mergeCell ref="A1299:C1299"/>
    <mergeCell ref="A1300:C1300"/>
    <mergeCell ref="A1310:C1310"/>
    <mergeCell ref="A1309:C1309"/>
    <mergeCell ref="A1308:C1308"/>
    <mergeCell ref="A1307:C1307"/>
    <mergeCell ref="A1306:C1306"/>
    <mergeCell ref="A1301:C1301"/>
    <mergeCell ref="A1304:C1304"/>
    <mergeCell ref="A1303:C1303"/>
    <mergeCell ref="A1314:C1314"/>
    <mergeCell ref="A1315:C1315"/>
    <mergeCell ref="A1311:C1311"/>
    <mergeCell ref="A1312:C1312"/>
    <mergeCell ref="A1313:C1313"/>
    <mergeCell ref="A1252:C1252"/>
    <mergeCell ref="A1250:C1250"/>
    <mergeCell ref="A1242:C1242"/>
    <mergeCell ref="A1243:C1243"/>
    <mergeCell ref="A1244:C1244"/>
    <mergeCell ref="A85:C85"/>
    <mergeCell ref="A86:C86"/>
    <mergeCell ref="A14:C14"/>
    <mergeCell ref="A15:C15"/>
    <mergeCell ref="A16:C16"/>
    <mergeCell ref="A53:C53"/>
    <mergeCell ref="A54:C54"/>
    <mergeCell ref="A55:C55"/>
    <mergeCell ref="A58:C58"/>
    <mergeCell ref="A59:C59"/>
    <mergeCell ref="A60:C60"/>
    <mergeCell ref="A701:C701"/>
    <mergeCell ref="A727:C727"/>
    <mergeCell ref="A719:C719"/>
    <mergeCell ref="A220:C220"/>
    <mergeCell ref="A209:C209"/>
    <mergeCell ref="A211:C211"/>
    <mergeCell ref="A627:C627"/>
    <mergeCell ref="A612:C612"/>
    <mergeCell ref="A615:C615"/>
    <mergeCell ref="A738:C738"/>
    <mergeCell ref="A739:C739"/>
    <mergeCell ref="A763:C763"/>
    <mergeCell ref="A744:C744"/>
    <mergeCell ref="A745:C745"/>
    <mergeCell ref="A746:C746"/>
    <mergeCell ref="A760:C760"/>
    <mergeCell ref="A757:C757"/>
    <mergeCell ref="A758:C758"/>
    <mergeCell ref="A759:C759"/>
    <mergeCell ref="A965:C965"/>
    <mergeCell ref="A966:C966"/>
    <mergeCell ref="A1014:C1014"/>
    <mergeCell ref="A941:C941"/>
    <mergeCell ref="A973:C973"/>
    <mergeCell ref="A977:C977"/>
    <mergeCell ref="A978:C978"/>
    <mergeCell ref="A979:C979"/>
    <mergeCell ref="A980:C980"/>
    <mergeCell ref="A987:C987"/>
    <mergeCell ref="A1045:C1045"/>
    <mergeCell ref="A1026:C1026"/>
    <mergeCell ref="A1028:C1028"/>
    <mergeCell ref="A1043:C1043"/>
    <mergeCell ref="A1042:C1042"/>
    <mergeCell ref="A1038:C1038"/>
    <mergeCell ref="A1039:C1039"/>
    <mergeCell ref="A1030:C1030"/>
    <mergeCell ref="A1035:C1035"/>
    <mergeCell ref="A1031:C1031"/>
    <mergeCell ref="A279:C279"/>
    <mergeCell ref="A386:C386"/>
    <mergeCell ref="A385:C385"/>
    <mergeCell ref="A1044:C1044"/>
    <mergeCell ref="A940:C940"/>
    <mergeCell ref="A1015:C1015"/>
    <mergeCell ref="A1016:C1016"/>
    <mergeCell ref="A953:C953"/>
    <mergeCell ref="A958:C958"/>
    <mergeCell ref="A962:C962"/>
    <mergeCell ref="A305:C305"/>
    <mergeCell ref="A569:C569"/>
    <mergeCell ref="A560:C560"/>
    <mergeCell ref="A567:C567"/>
    <mergeCell ref="A568:C568"/>
    <mergeCell ref="A361:C361"/>
    <mergeCell ref="A340:C340"/>
    <mergeCell ref="A360:C360"/>
    <mergeCell ref="A338:C338"/>
    <mergeCell ref="A358:C358"/>
    <mergeCell ref="A578:C578"/>
    <mergeCell ref="A579:C579"/>
    <mergeCell ref="A594:C594"/>
    <mergeCell ref="A589:C589"/>
    <mergeCell ref="A586:C586"/>
    <mergeCell ref="A591:C591"/>
    <mergeCell ref="A593:C593"/>
    <mergeCell ref="A592:C592"/>
    <mergeCell ref="A590:C590"/>
    <mergeCell ref="A573:C573"/>
    <mergeCell ref="A570:C570"/>
    <mergeCell ref="A572:C572"/>
    <mergeCell ref="A574:C574"/>
    <mergeCell ref="A596:C596"/>
    <mergeCell ref="A598:C598"/>
    <mergeCell ref="A595:C595"/>
    <mergeCell ref="A459:C459"/>
    <mergeCell ref="A460:C460"/>
    <mergeCell ref="A461:C461"/>
    <mergeCell ref="A475:C475"/>
    <mergeCell ref="A463:C463"/>
    <mergeCell ref="A462:C462"/>
    <mergeCell ref="A467:C467"/>
    <mergeCell ref="A93:C93"/>
    <mergeCell ref="A128:C128"/>
    <mergeCell ref="A104:C104"/>
    <mergeCell ref="A120:C120"/>
    <mergeCell ref="A94:C94"/>
    <mergeCell ref="A113:C113"/>
    <mergeCell ref="A111:C111"/>
    <mergeCell ref="A97:C97"/>
    <mergeCell ref="A95:C95"/>
    <mergeCell ref="A109:C109"/>
    <mergeCell ref="A127:C127"/>
    <mergeCell ref="A136:C136"/>
    <mergeCell ref="A132:C132"/>
    <mergeCell ref="A133:C133"/>
    <mergeCell ref="A134:C134"/>
    <mergeCell ref="A131:C131"/>
    <mergeCell ref="A135:C135"/>
    <mergeCell ref="A130:C130"/>
    <mergeCell ref="A129:C129"/>
    <mergeCell ref="A146:C146"/>
    <mergeCell ref="A150:C150"/>
    <mergeCell ref="A151:C151"/>
    <mergeCell ref="A152:C152"/>
    <mergeCell ref="A148:C148"/>
    <mergeCell ref="A149:C149"/>
    <mergeCell ref="A147:C147"/>
    <mergeCell ref="A175:C175"/>
    <mergeCell ref="A239:C239"/>
    <mergeCell ref="A219:C219"/>
    <mergeCell ref="A183:C183"/>
    <mergeCell ref="A184:C184"/>
    <mergeCell ref="A207:C207"/>
    <mergeCell ref="A208:C208"/>
    <mergeCell ref="A215:C215"/>
    <mergeCell ref="A216:C216"/>
    <mergeCell ref="A212:C212"/>
    <mergeCell ref="A254:C254"/>
    <mergeCell ref="A257:C257"/>
    <mergeCell ref="A278:C278"/>
    <mergeCell ref="A217:C217"/>
    <mergeCell ref="A218:C218"/>
    <mergeCell ref="A256:C256"/>
    <mergeCell ref="A261:C261"/>
    <mergeCell ref="A263:C263"/>
    <mergeCell ref="A269:C269"/>
    <mergeCell ref="A240:C240"/>
    <mergeCell ref="A681:C681"/>
    <mergeCell ref="A665:C665"/>
    <mergeCell ref="A673:C673"/>
    <mergeCell ref="A327:C327"/>
    <mergeCell ref="A622:C622"/>
    <mergeCell ref="A623:C623"/>
    <mergeCell ref="A635:C635"/>
    <mergeCell ref="A547:C547"/>
    <mergeCell ref="A558:C558"/>
    <mergeCell ref="A571:C571"/>
    <mergeCell ref="A658:C658"/>
    <mergeCell ref="A654:C654"/>
    <mergeCell ref="A643:C643"/>
    <mergeCell ref="A656:C656"/>
    <mergeCell ref="A653:C653"/>
    <mergeCell ref="A644:C644"/>
    <mergeCell ref="A647:C647"/>
    <mergeCell ref="A646:C646"/>
    <mergeCell ref="A660:C660"/>
    <mergeCell ref="A659:C659"/>
    <mergeCell ref="A804:C804"/>
    <mergeCell ref="A809:C809"/>
    <mergeCell ref="A801:C801"/>
    <mergeCell ref="A683:C683"/>
    <mergeCell ref="A765:C765"/>
    <mergeCell ref="A766:C766"/>
    <mergeCell ref="A699:C699"/>
    <mergeCell ref="A770:C770"/>
    <mergeCell ref="A812:C812"/>
    <mergeCell ref="A813:C813"/>
    <mergeCell ref="A806:C806"/>
    <mergeCell ref="A805:C805"/>
    <mergeCell ref="A778:C778"/>
    <mergeCell ref="A772:C772"/>
    <mergeCell ref="A776:C776"/>
    <mergeCell ref="A773:C773"/>
    <mergeCell ref="A775:C775"/>
    <mergeCell ref="A777:C777"/>
    <mergeCell ref="A853:C853"/>
    <mergeCell ref="A873:C873"/>
    <mergeCell ref="A874:C874"/>
    <mergeCell ref="A860:C860"/>
    <mergeCell ref="A861:C861"/>
    <mergeCell ref="A863:C863"/>
    <mergeCell ref="A872:C872"/>
    <mergeCell ref="A865:C865"/>
    <mergeCell ref="A869:C869"/>
    <mergeCell ref="A870:C870"/>
    <mergeCell ref="A841:C841"/>
    <mergeCell ref="A842:C842"/>
    <mergeCell ref="A835:C835"/>
    <mergeCell ref="A797:C797"/>
    <mergeCell ref="A802:C802"/>
    <mergeCell ref="A800:C800"/>
    <mergeCell ref="A798:C798"/>
    <mergeCell ref="A799:C799"/>
    <mergeCell ref="A803:C803"/>
    <mergeCell ref="A818:C818"/>
    <mergeCell ref="A832:C832"/>
    <mergeCell ref="A833:C833"/>
    <mergeCell ref="A834:C834"/>
    <mergeCell ref="A836:C836"/>
    <mergeCell ref="A822:C822"/>
    <mergeCell ref="A823:C823"/>
    <mergeCell ref="A811:C811"/>
    <mergeCell ref="A807:C807"/>
    <mergeCell ref="A820:C820"/>
    <mergeCell ref="A821:C821"/>
    <mergeCell ref="A810:C810"/>
    <mergeCell ref="A808:C808"/>
    <mergeCell ref="A817:C817"/>
    <mergeCell ref="A814:C814"/>
    <mergeCell ref="A815:C815"/>
    <mergeCell ref="A816:C816"/>
    <mergeCell ref="A1087:C1087"/>
    <mergeCell ref="A1088:C1088"/>
    <mergeCell ref="A1071:C1071"/>
    <mergeCell ref="A1073:C1073"/>
    <mergeCell ref="A1068:C1068"/>
    <mergeCell ref="A843:C843"/>
    <mergeCell ref="A844:C844"/>
    <mergeCell ref="A903:C903"/>
    <mergeCell ref="A819:C819"/>
    <mergeCell ref="A1079:C1079"/>
    <mergeCell ref="A1076:C1076"/>
    <mergeCell ref="A1063:C1063"/>
    <mergeCell ref="A1064:C1064"/>
    <mergeCell ref="A1065:C1065"/>
    <mergeCell ref="A1066:C1066"/>
    <mergeCell ref="A1061:C1061"/>
    <mergeCell ref="A864:C864"/>
    <mergeCell ref="A856:C856"/>
    <mergeCell ref="A332:C332"/>
    <mergeCell ref="A523:C523"/>
    <mergeCell ref="A516:C516"/>
    <mergeCell ref="A482:C482"/>
    <mergeCell ref="A484:C484"/>
    <mergeCell ref="A514:C514"/>
    <mergeCell ref="A490:C490"/>
    <mergeCell ref="A505:C505"/>
    <mergeCell ref="A508:C508"/>
    <mergeCell ref="A468:C468"/>
    <mergeCell ref="A466:C466"/>
    <mergeCell ref="A465:C465"/>
    <mergeCell ref="A387:C387"/>
    <mergeCell ref="A479:C479"/>
    <mergeCell ref="A451:C451"/>
    <mergeCell ref="A452:C452"/>
    <mergeCell ref="A420:C420"/>
    <mergeCell ref="A423:C423"/>
    <mergeCell ref="A426:C426"/>
    <mergeCell ref="A413:C413"/>
    <mergeCell ref="A857:C857"/>
    <mergeCell ref="A1049:C1049"/>
    <mergeCell ref="A1023:C1023"/>
    <mergeCell ref="A1024:C1024"/>
    <mergeCell ref="A1025:C1025"/>
    <mergeCell ref="A1048:C1048"/>
    <mergeCell ref="A1027:C1027"/>
    <mergeCell ref="A875:C875"/>
    <mergeCell ref="A1034:C1034"/>
    <mergeCell ref="A1029:C1029"/>
    <mergeCell ref="A852:C852"/>
    <mergeCell ref="A824:C824"/>
    <mergeCell ref="A825:C825"/>
    <mergeCell ref="A826:C826"/>
    <mergeCell ref="A840:C840"/>
    <mergeCell ref="A837:C837"/>
    <mergeCell ref="A827:C827"/>
    <mergeCell ref="A831:C831"/>
    <mergeCell ref="A829:C829"/>
    <mergeCell ref="A830:C830"/>
    <mergeCell ref="A1140:C1140"/>
    <mergeCell ref="A1141:C1141"/>
    <mergeCell ref="A1192:C1192"/>
    <mergeCell ref="A1193:C1193"/>
    <mergeCell ref="A1187:C1187"/>
    <mergeCell ref="A1188:C1188"/>
    <mergeCell ref="A1189:C1189"/>
    <mergeCell ref="A1186:C1186"/>
    <mergeCell ref="A1153:C1153"/>
    <mergeCell ref="A1154:C1154"/>
    <mergeCell ref="A1136:C1136"/>
    <mergeCell ref="A1139:C1139"/>
    <mergeCell ref="A1134:C1134"/>
    <mergeCell ref="A1127:C1127"/>
    <mergeCell ref="A1137:C1137"/>
    <mergeCell ref="A1122:C1122"/>
    <mergeCell ref="A1318:C1318"/>
    <mergeCell ref="A1184:C1184"/>
    <mergeCell ref="A1185:C1185"/>
    <mergeCell ref="A1316:C1316"/>
    <mergeCell ref="A1317:C1317"/>
    <mergeCell ref="A1195:C1195"/>
    <mergeCell ref="A1196:C1196"/>
    <mergeCell ref="A1209:C1209"/>
    <mergeCell ref="A1210:C1210"/>
    <mergeCell ref="A1319:C1319"/>
    <mergeCell ref="A1199:C1199"/>
    <mergeCell ref="A1200:C1200"/>
    <mergeCell ref="A1201:C1201"/>
    <mergeCell ref="A1202:C1202"/>
    <mergeCell ref="A1203:C1203"/>
    <mergeCell ref="A1204:C1204"/>
    <mergeCell ref="A1205:C1205"/>
    <mergeCell ref="A1206:C1206"/>
    <mergeCell ref="A1207:C1207"/>
    <mergeCell ref="A1322:C1322"/>
    <mergeCell ref="A1320:C1320"/>
    <mergeCell ref="A1321:C1321"/>
    <mergeCell ref="A1123:C1123"/>
    <mergeCell ref="A1135:C1135"/>
    <mergeCell ref="A1130:C1130"/>
    <mergeCell ref="A1132:C1132"/>
    <mergeCell ref="A1131:C1131"/>
    <mergeCell ref="A1128:C1128"/>
    <mergeCell ref="A1198:C1198"/>
    <mergeCell ref="A525:C525"/>
    <mergeCell ref="A530:C530"/>
    <mergeCell ref="A527:C527"/>
    <mergeCell ref="A504:C504"/>
    <mergeCell ref="A506:C506"/>
    <mergeCell ref="A521:C521"/>
    <mergeCell ref="A507:C507"/>
    <mergeCell ref="A517:C517"/>
    <mergeCell ref="A509:C509"/>
    <mergeCell ref="A510:C510"/>
    <mergeCell ref="A1216:C1216"/>
    <mergeCell ref="A1217:C1217"/>
    <mergeCell ref="A1218:C1218"/>
    <mergeCell ref="A1227:C1227"/>
    <mergeCell ref="A1219:C1219"/>
    <mergeCell ref="A1220:C1220"/>
    <mergeCell ref="A1221:C1221"/>
    <mergeCell ref="A1222:C1222"/>
    <mergeCell ref="A1226:C1226"/>
    <mergeCell ref="A1293:C1293"/>
    <mergeCell ref="A753:C753"/>
    <mergeCell ref="A1287:C1287"/>
    <mergeCell ref="A1286:C1286"/>
    <mergeCell ref="A1285:C1285"/>
    <mergeCell ref="A1228:C1228"/>
    <mergeCell ref="A1229:C1229"/>
    <mergeCell ref="A1225:C1225"/>
    <mergeCell ref="A1223:C1223"/>
    <mergeCell ref="A1224:C1224"/>
    <mergeCell ref="A1323:C1323"/>
    <mergeCell ref="A1324:C1324"/>
    <mergeCell ref="A1325:C1325"/>
    <mergeCell ref="A1326:C1326"/>
    <mergeCell ref="A562:C562"/>
    <mergeCell ref="A563:C563"/>
    <mergeCell ref="A564:C564"/>
    <mergeCell ref="A565:C565"/>
    <mergeCell ref="A511:C511"/>
    <mergeCell ref="A512:C512"/>
    <mergeCell ref="A469:C469"/>
    <mergeCell ref="A470:C470"/>
    <mergeCell ref="A471:C471"/>
    <mergeCell ref="A472:C472"/>
    <mergeCell ref="A480:C480"/>
    <mergeCell ref="A483:C483"/>
    <mergeCell ref="A473:C473"/>
    <mergeCell ref="A481:C481"/>
    <mergeCell ref="A416:C416"/>
    <mergeCell ref="A417:C417"/>
    <mergeCell ref="A418:C418"/>
    <mergeCell ref="A419:C419"/>
    <mergeCell ref="A371:C371"/>
    <mergeCell ref="A372:C372"/>
    <mergeCell ref="A232:C232"/>
    <mergeCell ref="A139:C139"/>
    <mergeCell ref="A140:C140"/>
    <mergeCell ref="A141:C141"/>
    <mergeCell ref="A142:C142"/>
    <mergeCell ref="A153:C153"/>
    <mergeCell ref="A160:C160"/>
    <mergeCell ref="A227:C227"/>
    <mergeCell ref="A99:C99"/>
    <mergeCell ref="A100:C100"/>
    <mergeCell ref="A101:C101"/>
    <mergeCell ref="A102:C102"/>
    <mergeCell ref="A48:C48"/>
    <mergeCell ref="A49:C49"/>
    <mergeCell ref="A50:C50"/>
    <mergeCell ref="A51:C51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2007-05-08T11:16:56Z</cp:lastPrinted>
  <dcterms:created xsi:type="dcterms:W3CDTF">1996-10-08T23:32:33Z</dcterms:created>
  <dcterms:modified xsi:type="dcterms:W3CDTF">2007-05-23T11:41:26Z</dcterms:modified>
  <cp:category/>
  <cp:version/>
  <cp:contentType/>
  <cp:contentStatus/>
</cp:coreProperties>
</file>